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<sst xmlns="http://schemas.openxmlformats.org/spreadsheetml/2006/main" count="114" uniqueCount="59">
  <si>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</si>
  <si>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</si>
  <si>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</si>
  <si>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</si>
  <si>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</si>
  <si>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</si>
  <si>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</si>
  <si>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</si>
  <si>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</si>
  <si>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</si>
  <si>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</si>
  <si>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</si>
  <si>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</si>
  <si>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</si>
  <si>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</si>
  <si>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</si>
  <si>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</si>
  <si>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</si>
  <si>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</si>
  <si>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</si>
  <si>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</si>
  <si>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</si>
  <si>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</si>
  <si>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</si>
  <si>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</si>
  <si>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</si>
  <si>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</si>
  <si>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</si>
  <si>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</si>
  <si>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</si>
  <si>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</si>
  <si>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</si>
  <si>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</si>
  <si>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</si>
  <si>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</si>
  <si>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</si>
  <si>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</si>
  <si>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</si>
  <si>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</si>
  <si>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</si>
  <si>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</si>
  <si>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</si>
  <si>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</si>
  <si>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t>Item for  Supply</t>
  </si>
  <si>
    <r>
      <t xml:space="preserve">Gross Wages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</si>
  <si>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 xml:space="preserve">Admin./Service Charges in Percentage </t>
  </si>
  <si>
    <r>
      <t xml:space="preserve">Mandatory deduction, if Any
in
</t>
    </r>
    <r>
      <rPr>
        <b/>
        <sz val="11"/>
        <color indexed="10"/>
        <rFont val="Arial"/>
        <family val="2"/>
      </rPr>
      <t>Rs.      P</t>
    </r>
  </si>
  <si>
    <r>
      <t xml:space="preserve">Net Pay
in
</t>
    </r>
    <r>
      <rPr>
        <b/>
        <sz val="11"/>
        <color indexed="10"/>
        <rFont val="Arial"/>
        <family val="2"/>
      </rPr>
      <t>Rs.      P</t>
    </r>
  </si>
  <si>
    <t xml:space="preserve">    Per
 Month</t>
  </si>
  <si>
    <t>Tender Inviting Authority: Registrar, IIT(BHU), Varanasi.</t>
  </si>
  <si>
    <r>
      <t xml:space="preserve">Total charges for consumables, equipment/machinery
in
</t>
    </r>
    <r>
      <rPr>
        <b/>
        <sz val="11"/>
        <color indexed="10"/>
        <rFont val="Arial"/>
        <family val="2"/>
      </rPr>
      <t>Rs.      P</t>
    </r>
  </si>
  <si>
    <r>
      <t xml:space="preserve">Admin./Service Charges in  
in
</t>
    </r>
    <r>
      <rPr>
        <b/>
        <sz val="11"/>
        <color indexed="10"/>
        <rFont val="Arial"/>
        <family val="2"/>
      </rPr>
      <t>Rs.      P</t>
    </r>
  </si>
  <si>
    <t>Admin./Service Charges in Percentage</t>
  </si>
  <si>
    <r>
      <t xml:space="preserve">TOTAL AMOUNT  
in
</t>
    </r>
    <r>
      <rPr>
        <b/>
        <sz val="11"/>
        <color indexed="10"/>
        <rFont val="Arial"/>
        <family val="2"/>
      </rPr>
      <t>Rs.      P</t>
    </r>
  </si>
  <si>
    <t>Name of Work: Providing security services in IIT (BHU), Varanasi.</t>
  </si>
  <si>
    <t>Contract No:  IIT (BHU)/ Admin/2020-21/03, Dated 21.10.2020</t>
  </si>
  <si>
    <r>
      <rPr>
        <sz val="16"/>
        <color indexed="8"/>
        <rFont val="Times New Roman"/>
        <family val="1"/>
      </rPr>
      <t>Supplying and Engaging man power (Total amount for Minimum man power as per Section VI of the tender document) for supply of manpower from IIT (BHU) Varanasi premises.</t>
    </r>
    <r>
      <rPr>
        <sz val="14"/>
        <color indexed="8"/>
        <rFont val="Times New Roman"/>
        <family val="1"/>
      </rPr>
      <t xml:space="preserve">
</t>
    </r>
    <r>
      <rPr>
        <b/>
        <sz val="16"/>
        <color indexed="8"/>
        <rFont val="Times New Roman"/>
        <family val="1"/>
      </rPr>
      <t xml:space="preserve"> (Rate must be as per the current minimum rates of wages including VDA for area “B” at Varanasi as per the order of Ministry of Labour and Employment, Govt. Of India and include EPF and ESI contributions also).</t>
    </r>
    <r>
      <rPr>
        <sz val="14"/>
        <color indexed="8"/>
        <rFont val="Times New Roman"/>
        <family val="1"/>
      </rPr>
      <t xml:space="preserve">
</t>
    </r>
  </si>
  <si>
    <t xml:space="preserve">Supplying and Engaging man power (Total amount for Minimum man power as per Section VI of the tender document) for supply of manpower from IIT (BHU) Varanasi premises.
 (Rate must be as per the current minimum rates of wages including VDA for area “B” at Varanasi as per the order of Ministry of Labour and Employment, Govt. Of India and include EPF and ESI contributions also).
</t>
  </si>
  <si>
    <t xml:space="preserve">  Per
 Month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</si>
</sst>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sz val="16"/>
      <color indexed="8"/>
      <name val="Times New Roman"/>
      <family val="1"/>
    </font>
    <font>
      <b/>
      <sz val="1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rgb="FFCC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5" fillId="0" borderId="13" xfId="59" applyNumberFormat="1" applyFont="1" applyFill="1" applyBorder="1" applyAlignment="1">
      <alignment horizontal="center" vertical="center" wrapText="1"/>
      <protection/>
    </xf>
    <xf numFmtId="0" fontId="24" fillId="0" borderId="22" xfId="0" applyFont="1" applyFill="1" applyBorder="1" applyAlignment="1">
      <alignment horizontal="left" vertical="top" wrapText="1"/>
    </xf>
    <xf numFmtId="0" fontId="5"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xf numFmtId="2" fontId="7" fillId="0" borderId="22" xfId="55" applyNumberFormat="1" applyFont="1" applyFill="1" applyBorder="1" applyAlignment="1" applyProtection="1">
      <alignment horizontal="center" vertical="center" wrapText="1"/>
      <protection locked="0"/>
    </xf>
    <xf numFmtId="2" fontId="7" fillId="35" borderId="14" xfId="55" applyNumberFormat="1" applyFont="1" applyFill="1" applyBorder="1" applyAlignment="1" applyProtection="1">
      <alignment horizontal="right" vertical="center"/>
      <protection locked="0"/>
    </xf>
    <xf numFmtId="2" fontId="7" fillId="37" borderId="13" xfId="55" applyNumberFormat="1" applyFont="1" applyFill="1" applyBorder="1" applyAlignment="1" applyProtection="1">
      <alignment horizontal="right" vertical="center"/>
      <protection locked="0"/>
    </xf>
    <xf numFmtId="2" fontId="7" fillId="37" borderId="22" xfId="55" applyNumberFormat="1" applyFont="1" applyFill="1" applyBorder="1" applyAlignment="1" applyProtection="1">
      <alignment horizontal="center" vertical="center" wrapText="1"/>
      <protection locked="0"/>
    </xf>
    <xf numFmtId="2" fontId="7" fillId="0" borderId="16" xfId="57" applyNumberFormat="1" applyFont="1" applyFill="1" applyBorder="1" applyAlignment="1">
      <alignment horizontal="center" vertical="center"/>
      <protection/>
    </xf>
    <xf numFmtId="0" fontId="4" fillId="0" borderId="13" xfId="59" applyNumberFormat="1" applyFont="1" applyFill="1" applyBorder="1" applyAlignment="1">
      <alignment horizontal="center" vertical="center" wrapText="1"/>
      <protection/>
    </xf>
    <xf numFmtId="2" fontId="15" fillId="0" borderId="13" xfId="59" applyNumberFormat="1" applyFont="1" applyFill="1" applyBorder="1" applyAlignment="1">
      <alignment horizontal="center" vertical="center"/>
      <protection/>
    </xf>
    <xf numFmtId="0" fontId="44" fillId="0" borderId="13" xfId="55" applyNumberFormat="1" applyFont="1" applyFill="1" applyBorder="1" applyAlignment="1">
      <alignment horizontal="left" vertical="center" wrapText="1"/>
      <protection/>
    </xf>
    <xf numFmtId="1" fontId="44" fillId="0" borderId="13" xfId="59" applyNumberFormat="1" applyFont="1" applyFill="1" applyBorder="1" applyAlignment="1">
      <alignment horizontal="center"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2514600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1">
      <selection activeCell="E22" sqref="E22"/>
    </sheetView>
  </sheetViews>
  <sheetFormatPr defaultColWidth="9.140625" defaultRowHeight="15"/>
  <cols>
    <col min="1" max="1" width="9.00390625" style="1" customWidth="1"/>
    <col min="2" max="2" width="80.140625" style="1" customWidth="1"/>
    <col min="3" max="3" width="13.57421875" style="1" hidden="1" customWidth="1"/>
    <col min="4" max="4" width="12.421875" style="1" customWidth="1"/>
    <col min="5" max="5" width="9.140625" style="1" customWidth="1"/>
    <col min="6" max="6" width="13.140625" style="1" hidden="1" customWidth="1"/>
    <col min="7" max="12" width="9.140625" style="1" hidden="1" customWidth="1"/>
    <col min="13" max="13" width="19.421875" style="1" customWidth="1"/>
    <col min="14" max="14" width="18.28125" style="2" hidden="1" customWidth="1"/>
    <col min="15" max="15" width="18.140625" style="1" customWidth="1"/>
    <col min="16" max="16" width="17.421875" style="1" customWidth="1"/>
    <col min="17" max="17" width="16.00390625" style="1" customWidth="1"/>
    <col min="18" max="18" width="17.140625" style="1" customWidth="1"/>
    <col min="19" max="19" width="19.28125" style="1" customWidth="1"/>
    <col min="20" max="20" width="18.140625" style="1" hidden="1" customWidth="1"/>
    <col min="21" max="52" width="9.140625"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79" t="str">
        <f>B2&amp;" BoQ"</f>
        <v>Item Wise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0" t="s">
        <v>49</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0" customHeight="1">
      <c r="A5" s="80" t="s">
        <v>54</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 customHeight="1">
      <c r="A6" s="80" t="s">
        <v>55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90" customHeight="1">
      <c r="A8" s="11" t="s">
        <v>39</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7</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20" customHeight="1">
      <c r="A11" s="16" t="s">
        <v>14</v>
      </c>
      <c r="B11" s="19" t="s">
        <v>15</v>
      </c>
      <c r="C11" s="19" t="s">
        <v>16</v>
      </c>
      <c r="D11" s="19" t="s">
        <v>17</v>
      </c>
      <c r="E11" s="19" t="s">
        <v>18</v>
      </c>
      <c r="F11" s="19" t="s">
        <v>40</v>
      </c>
      <c r="G11" s="19"/>
      <c r="H11" s="19"/>
      <c r="I11" s="19" t="s">
        <v>19</v>
      </c>
      <c r="J11" s="19" t="s">
        <v>20</v>
      </c>
      <c r="K11" s="19" t="s">
        <v>21</v>
      </c>
      <c r="L11" s="19" t="s">
        <v>22</v>
      </c>
      <c r="M11" s="20" t="s">
        <v>44</v>
      </c>
      <c r="N11" s="19" t="s">
        <v>45</v>
      </c>
      <c r="O11" s="19" t="s">
        <v>46</v>
      </c>
      <c r="P11" s="19" t="s">
        <v>47</v>
      </c>
      <c r="Q11" s="19" t="s">
        <v>52</v>
      </c>
      <c r="R11" s="19" t="s">
        <v>51</v>
      </c>
      <c r="S11" s="19" t="s">
        <v>50</v>
      </c>
      <c r="T11" s="19" t="s">
        <v>41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42</v>
      </c>
      <c r="BB11" s="21" t="s">
        <v>53</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4" t="s">
        <v>43</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43</v>
      </c>
      <c r="IE13" s="40"/>
      <c r="IF13" s="40" t="s">
        <v>24</v>
      </c>
      <c r="IG13" s="40" t="s">
        <v>25</v>
      </c>
      <c r="IH13" s="40">
        <v>10</v>
      </c>
      <c r="II13" s="40" t="s">
        <v>26</v>
      </c>
    </row>
    <row r="14" spans="1:243" s="39" customFormat="1" ht="144" customHeight="1">
      <c r="A14" s="25">
        <v>1.01</v>
      </c>
      <c r="B14" s="75" t="s">
        <v>56</v>
      </c>
      <c r="C14" s="72" t="s">
        <v>25</v>
      </c>
      <c r="D14" s="93">
        <v>1</v>
      </c>
      <c r="E14" s="92" t="s">
        <v>58</v>
      </c>
      <c r="F14" s="41">
        <v>1350000</v>
      </c>
      <c r="G14" s="42"/>
      <c r="H14" s="43"/>
      <c r="I14" s="41" t="s">
        <v>28</v>
      </c>
      <c r="J14" s="44">
        <f>IF(I14="Less(-)",-1,1)</f>
        <v>1</v>
      </c>
      <c r="K14" s="45" t="s">
        <v>29</v>
      </c>
      <c r="L14" s="45" t="s">
        <v>4</v>
      </c>
      <c r="M14" s="86"/>
      <c r="N14" s="87"/>
      <c r="O14" s="87"/>
      <c r="P14" s="85">
        <f>(M14-O14)</f>
        <v>0</v>
      </c>
      <c r="Q14" s="87"/>
      <c r="R14" s="87"/>
      <c r="S14" s="88"/>
      <c r="T14" s="46"/>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total_amount_ba($B$2,$D$2,D14,F14,J14,K14,M14)*D14</f>
        <v>0</v>
      </c>
      <c r="BB14" s="89">
        <f>(M14+R14+S14)</f>
        <v>0</v>
      </c>
      <c r="BC14" s="90" t="str">
        <f>SpellNumber(L14,BB14)</f>
        <v>INR Zero Only</v>
      </c>
      <c r="IA14" s="39">
        <v>1.01</v>
      </c>
      <c r="IB14" s="73" t="s">
        <v>57</v>
      </c>
      <c r="IC14" s="39" t="s">
        <v>25</v>
      </c>
      <c r="ID14" s="39">
        <v>1</v>
      </c>
      <c r="IE14" s="76" t="s">
        <v>48</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55">
        <f>SUM(BA13:BA14)</f>
        <v>0</v>
      </c>
      <c r="BB15" s="91">
        <f>SUM(BB13:BB14)</f>
        <v>0</v>
      </c>
      <c r="BC15" s="38" t="str">
        <f>SpellNumber($E$2,BB15)</f>
        <v>INR Zero Only</v>
      </c>
      <c r="IE15" s="40">
        <v>4</v>
      </c>
      <c r="IF15" s="40" t="s">
        <v>31</v>
      </c>
      <c r="IG15" s="40" t="s">
        <v>33</v>
      </c>
      <c r="IH15" s="40">
        <v>10</v>
      </c>
      <c r="II15" s="40" t="s">
        <v>27</v>
      </c>
    </row>
    <row r="16" spans="1:243" s="64" customFormat="1" ht="12.75" customHeight="1" hidden="1">
      <c r="A16" s="50" t="s">
        <v>34</v>
      </c>
      <c r="B16" s="56"/>
      <c r="C16" s="57"/>
      <c r="D16" s="58"/>
      <c r="E16" s="69" t="s">
        <v>35</v>
      </c>
      <c r="F16" s="70"/>
      <c r="G16" s="59"/>
      <c r="H16" s="60"/>
      <c r="I16" s="60"/>
      <c r="J16" s="60"/>
      <c r="K16" s="61"/>
      <c r="L16" s="62"/>
      <c r="M16" s="63" t="s">
        <v>36</v>
      </c>
      <c r="O16" s="39"/>
      <c r="P16" s="39"/>
      <c r="Q16" s="39"/>
      <c r="R16" s="39"/>
      <c r="S16" s="39"/>
      <c r="BA16" s="65">
        <f>IF(ISBLANK(F16),0,IF(E16="Excess (+)",ROUND(BA15+(BA15*F16),2),IF(E16="Less (-)",ROUND(BA15+(BA15*F16*(-1)),2),0)))</f>
        <v>0</v>
      </c>
      <c r="BB16" s="66">
        <f>ROUND(BA16,0)</f>
        <v>0</v>
      </c>
      <c r="BC16" s="67" t="str">
        <f>SpellNumber(L16,BB16)</f>
        <v> Zero Only</v>
      </c>
      <c r="IE16" s="68"/>
      <c r="IF16" s="68"/>
      <c r="IG16" s="68"/>
      <c r="IH16" s="68"/>
      <c r="II16" s="68"/>
    </row>
    <row r="17" spans="1:243" s="64" customFormat="1" ht="43.5" customHeight="1">
      <c r="A17" s="49" t="s">
        <v>37</v>
      </c>
      <c r="B17" s="49"/>
      <c r="C17" s="78" t="str">
        <f>SpellNumber($E$2,BB15)</f>
        <v>INR Zero Only</v>
      </c>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IE17" s="68"/>
      <c r="IF17" s="68"/>
      <c r="IG17" s="68"/>
      <c r="IH17" s="68"/>
      <c r="II17" s="68"/>
    </row>
    <row r="18" ht="15"/>
    <row r="19" ht="15"/>
    <row r="20" ht="15"/>
    <row r="22" ht="15"/>
  </sheetData>
  <sheetProtection password="FBB9" sheet="1" objects="1" scenarios="1"/>
  <mergeCells count="8">
    <mergeCell ref="A9:BC9"/>
    <mergeCell ref="C17:BC17"/>
    <mergeCell ref="A1:L1"/>
    <mergeCell ref="A4:BC4"/>
    <mergeCell ref="A5:BC5"/>
    <mergeCell ref="A6:BC6"/>
    <mergeCell ref="A7:BC7"/>
    <mergeCell ref="B8:BC8"/>
  </mergeCells>
  <dataValidations count="24">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Gross Wages Entry" prompt="Please enter Gross Wages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Mandatory Deduction Amount" prompt="Mandatory Deduction in Rupees for this item. " errorTitle="Invaid Entry" error="Only Numeric Values are allowed. " sqref="O14">
      <formula1>0</formula1>
      <formula2>999999999999999</formula2>
    </dataValidation>
    <dataValidation allowBlank="1" showInputMessage="1" showErrorMessage="1" promptTitle="Net Pay" prompt="Auto Calculated" sqref="P14"/>
    <dataValidation type="decimal" allowBlank="1" showInputMessage="1" showErrorMessage="1" promptTitle="Admin./Service Charges" prompt="Please enter Admin./Service Charges in Percentage for this item, if any." errorTitle="Invaid Entry" error="Only Numeric Values are allowed. " sqref="Q14">
      <formula1>0</formula1>
      <formula2>999999999999999</formula2>
    </dataValidation>
    <dataValidation type="decimal" allowBlank="1" showInputMessage="1" showErrorMessage="1" promptTitle="Admin./Service Charges" prompt="Please enter Admin./Service Charges in Rupees for this item. " errorTitle="Invaid Entry" error="Only Numeric Values are allowed. " sqref="R14">
      <formula1>0</formula1>
      <formula2>999999999999999</formula2>
    </dataValidation>
    <dataValidation allowBlank="1" showInputMessage="1" showErrorMessage="1" promptTitle="Consumables equipment/machinery" prompt="Please enter Total Charges for Consumables equipment/machinery in rupees for this Service." sqref="S14"/>
  </dataValidations>
  <printOptions/>
  <pageMargins left="0.35" right="0.240277777777778" top="0.75" bottom="0.440277777777778" header="0.511805555555556" footer="0.511805555555556"/>
  <pageSetup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38</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Eprocurement</cp:lastModifiedBy>
  <cp:lastPrinted>2020-09-29T06:22:56Z</cp:lastPrinted>
  <dcterms:created xsi:type="dcterms:W3CDTF">2009-01-30T06:42:42Z</dcterms:created>
  <dcterms:modified xsi:type="dcterms:W3CDTF">2020-10-22T05:56:53Z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