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<sst xmlns="http://schemas.openxmlformats.org/spreadsheetml/2006/main" count="187" uniqueCount="72">
  <si>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</si>
  <si>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</si>
  <si>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</si>
  <si>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</si>
  <si>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</si>
  <si>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</si>
  <si>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</si>
  <si>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</si>
  <si>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</si>
  <si>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</si>
  <si>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</si>
  <si>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</si>
  <si>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</si>
  <si>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</si>
  <si>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</si>
  <si>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</si>
  <si>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</si>
  <si>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</si>
  <si>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</si>
  <si>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</si>
  <si>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</si>
  <si>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</si>
  <si>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</si>
  <si>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</si>
  <si>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</si>
  <si>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</si>
  <si>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</si>
  <si>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</si>
  <si>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</si>
  <si>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</si>
  <si>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</si>
  <si>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</si>
  <si>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</si>
  <si>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</si>
  <si>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</si>
  <si>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</si>
  <si>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</si>
  <si>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</si>
  <si>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</si>
  <si>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</si>
  <si>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</si>
  <si>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</si>
  <si>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</si>
  <si>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</si>
  <si>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</si>
  <si>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</si>
  <si>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</si>
  <si>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</si>
  <si>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</si>
  <si>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</si>
  <si>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</si>
  <si>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</si>
  <si>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</si>
  <si>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Tender Inviting Authority: IWD, IIT(BHU), Varanasi</t>
  </si>
  <si>
    <t>cum</t>
  </si>
  <si>
    <t xml:space="preserve">Contract No:  </t>
  </si>
  <si>
    <t xml:space="preserve">12 mm cement plaster of mix : </t>
  </si>
  <si>
    <t xml:space="preserve">1:6 (1 cement : 6 coarse sand)   (13.4.2)                                  </t>
  </si>
  <si>
    <t>Dismantling old plaster or skirting raking out joints and cleaning the surface for plaster including disposal of rubbish to the  dumping ground within 50 metres lead. (15.56)</t>
  </si>
  <si>
    <t>Cartage of Malba (Approved Rate)</t>
  </si>
  <si>
    <t>sqm</t>
  </si>
  <si>
    <t xml:space="preserve">sqm </t>
  </si>
  <si>
    <t>Per Trip</t>
  </si>
  <si>
    <t>Providing and laying APP (Atactic Polypropylene Polymer) modified prefabricated five layer 3 mm thick water proofing membrane, black finished reinforced with non-woven polyester matt consisting of a coat of bitumen primer for bitumen membrane @ 0.40 litre/sqm by the same membrane manufacture of density at 25°C, 0.87-0.89 kg/ litre and viscocity 70-160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650/ 450N/5cm. Tear strength in longitudinal and transverse direction as 300/250N. Softening point of membrane not less than 150°C. Cold flexibility shall be upto -2°C when tested in accordance with ASTM, D - 5147. The laying of membrane shall be got done through the authorised applicator of the manufacturer of membrane :</t>
  </si>
  <si>
    <t>3 mm thick (22.20.1)</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</si>
  <si>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 (22.22.A)</t>
  </si>
  <si>
    <t xml:space="preserve">Providing and laying in position cement concrete of specified grade excluding the cost of centering and shuttering - All work upto plinth level </t>
  </si>
  <si>
    <t>1:2:4 (1 Cement : 2 coarse sand : 4 graded stone  aggregate 20 mm nominal size) (4.1.3)</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</si>
  <si>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</si>
  <si>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t>With cement mortar 1:4(1cement :4 coarse sand) (14.1.2)</t>
  </si>
  <si>
    <t>Sqm</t>
  </si>
  <si>
    <t>Name of Work: Water proofing treatment of roof and repairing of patch plaster in Mechnical Eng. Deptt. and C.V. Raman Hostel, IIT(BHU), Varanasi.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</si>
</sst>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165"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Desktop\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ell\Desktop\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68" zoomScaleNormal="68" zoomScalePageLayoutView="0" workbookViewId="0" topLeftCell="A1">
      <selection activeCell="A5" sqref="A5:BC5"/>
    </sheetView>
  </sheetViews>
  <sheetFormatPr defaultColWidth="9.140625" defaultRowHeight="15"/>
  <cols>
    <col min="1" max="1" width="17.140625" style="1" customWidth="1"/>
    <col min="2" max="2" width="89.28125" style="1" customWidth="1"/>
    <col min="3" max="3" width="9.140625" style="1" hidden="1" customWidth="1"/>
    <col min="4" max="4" width="15.140625" style="1" customWidth="1"/>
    <col min="5" max="5" width="12.57421875" style="1" customWidth="1"/>
    <col min="6" max="6" width="19.57421875" style="1" customWidth="1"/>
    <col min="7" max="13" width="0" style="1" hidden="1" customWidth="1"/>
    <col min="14" max="14" width="0" style="2" hidden="1" customWidth="1"/>
    <col min="15" max="52" width="0" style="1" hidden="1" customWidth="1"/>
    <col min="53" max="53" width="30.574218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53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75" customHeight="1">
      <c r="A5" s="77" t="s">
        <v>71</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55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93.7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72"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IE11" s="18"/>
      <c r="IF11" s="18"/>
      <c r="IG11" s="18"/>
      <c r="IH11" s="18"/>
      <c r="II11" s="18"/>
    </row>
    <row r="12" spans="1:243" s="17" customFormat="1" ht="26.25" customHeight="1">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7" customFormat="1" ht="170.25" customHeight="1">
      <c r="A13" s="22">
        <v>1</v>
      </c>
      <c r="B13" s="36" t="s">
        <v>63</v>
      </c>
      <c r="C13" s="23"/>
      <c r="D13" s="24"/>
      <c r="E13" s="25"/>
      <c r="F13" s="26"/>
      <c r="G13" s="27"/>
      <c r="H13" s="27"/>
      <c r="I13" s="26"/>
      <c r="J13" s="28"/>
      <c r="K13" s="29"/>
      <c r="L13" s="29"/>
      <c r="M13" s="30"/>
      <c r="N13" s="31"/>
      <c r="O13" s="31"/>
      <c r="P13" s="32"/>
      <c r="Q13" s="31"/>
      <c r="R13" s="31"/>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c r="BB13" s="35"/>
      <c r="BC13" s="36"/>
      <c r="IA13" s="37">
        <v>1</v>
      </c>
      <c r="IB13" s="73" t="s">
        <v>63</v>
      </c>
      <c r="IE13" s="38"/>
      <c r="IF13" s="38" t="s">
        <v>34</v>
      </c>
      <c r="IG13" s="38" t="s">
        <v>35</v>
      </c>
      <c r="IH13" s="38">
        <v>10</v>
      </c>
      <c r="II13" s="38" t="s">
        <v>36</v>
      </c>
    </row>
    <row r="14" spans="1:243" s="37" customFormat="1" ht="35.25" customHeight="1">
      <c r="A14" s="22">
        <v>1.01</v>
      </c>
      <c r="B14" s="36" t="s">
        <v>64</v>
      </c>
      <c r="C14" s="23"/>
      <c r="D14" s="39">
        <v>10958</v>
      </c>
      <c r="E14" s="25" t="s">
        <v>70</v>
      </c>
      <c r="F14" s="40">
        <v>417.1</v>
      </c>
      <c r="G14" s="41"/>
      <c r="H14" s="42"/>
      <c r="I14" s="40" t="s">
        <v>38</v>
      </c>
      <c r="J14" s="43">
        <f>IF(I14="Less(-)",-1,1)</f>
        <v>1</v>
      </c>
      <c r="K14" s="44" t="s">
        <v>39</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4570581.8</v>
      </c>
      <c r="BB14" s="48">
        <f>BA14+SUM(N14:AZ14)</f>
        <v>4570581.8</v>
      </c>
      <c r="BC14" s="36" t="str">
        <f>SpellNumber(L14,BB14)</f>
        <v>INR  Forty Five Lakh Seventy Thousand Five Hundred &amp; Eighty One  and Paise Eighty Only</v>
      </c>
      <c r="IA14" s="37">
        <v>1.01</v>
      </c>
      <c r="IB14" s="37" t="s">
        <v>64</v>
      </c>
      <c r="ID14" s="37">
        <v>10958</v>
      </c>
      <c r="IE14" s="38" t="s">
        <v>70</v>
      </c>
      <c r="IF14" s="38" t="s">
        <v>40</v>
      </c>
      <c r="IG14" s="38" t="s">
        <v>35</v>
      </c>
      <c r="IH14" s="38">
        <v>123.223</v>
      </c>
      <c r="II14" s="38" t="s">
        <v>37</v>
      </c>
    </row>
    <row r="15" spans="1:243" s="37" customFormat="1" ht="120" customHeight="1">
      <c r="A15" s="22">
        <v>2</v>
      </c>
      <c r="B15" s="36" t="s">
        <v>65</v>
      </c>
      <c r="C15" s="23"/>
      <c r="D15" s="39">
        <v>5479</v>
      </c>
      <c r="E15" s="25" t="s">
        <v>60</v>
      </c>
      <c r="F15" s="40">
        <v>327.55</v>
      </c>
      <c r="G15" s="41"/>
      <c r="H15" s="42"/>
      <c r="I15" s="40" t="s">
        <v>38</v>
      </c>
      <c r="J15" s="43">
        <f>IF(I15="Less(-)",-1,1)</f>
        <v>1</v>
      </c>
      <c r="K15" s="44" t="s">
        <v>39</v>
      </c>
      <c r="L15" s="44" t="s">
        <v>4</v>
      </c>
      <c r="M15" s="69"/>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1794646.45</v>
      </c>
      <c r="BB15" s="48">
        <f>BA15+SUM(N15:AZ15)</f>
        <v>1794646.45</v>
      </c>
      <c r="BC15" s="36" t="str">
        <f>SpellNumber(L15,BB15)</f>
        <v>INR  Seventeen Lakh Ninety Four Thousand Six Hundred &amp; Forty Six  and Paise Forty Five Only</v>
      </c>
      <c r="IA15" s="37">
        <v>2</v>
      </c>
      <c r="IB15" s="37" t="s">
        <v>65</v>
      </c>
      <c r="ID15" s="37">
        <v>5479</v>
      </c>
      <c r="IE15" s="38" t="s">
        <v>60</v>
      </c>
      <c r="IF15" s="38" t="s">
        <v>40</v>
      </c>
      <c r="IG15" s="38" t="s">
        <v>35</v>
      </c>
      <c r="IH15" s="38">
        <v>123.223</v>
      </c>
      <c r="II15" s="38" t="s">
        <v>37</v>
      </c>
    </row>
    <row r="16" spans="1:243" s="37" customFormat="1" ht="39" customHeight="1">
      <c r="A16" s="22">
        <v>3</v>
      </c>
      <c r="B16" s="36" t="s">
        <v>66</v>
      </c>
      <c r="C16" s="23"/>
      <c r="D16" s="24"/>
      <c r="E16" s="25"/>
      <c r="F16" s="26"/>
      <c r="G16" s="27"/>
      <c r="H16" s="27"/>
      <c r="I16" s="26"/>
      <c r="J16" s="28"/>
      <c r="K16" s="29"/>
      <c r="L16" s="29"/>
      <c r="M16" s="30"/>
      <c r="N16" s="31"/>
      <c r="O16" s="31"/>
      <c r="P16" s="32"/>
      <c r="Q16" s="31"/>
      <c r="R16" s="31"/>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c r="BB16" s="35"/>
      <c r="BC16" s="36"/>
      <c r="IA16" s="37">
        <v>3</v>
      </c>
      <c r="IB16" s="73" t="s">
        <v>66</v>
      </c>
      <c r="IE16" s="38"/>
      <c r="IF16" s="38" t="s">
        <v>34</v>
      </c>
      <c r="IG16" s="38" t="s">
        <v>35</v>
      </c>
      <c r="IH16" s="38">
        <v>10</v>
      </c>
      <c r="II16" s="38" t="s">
        <v>36</v>
      </c>
    </row>
    <row r="17" spans="1:243" s="37" customFormat="1" ht="36" customHeight="1">
      <c r="A17" s="22">
        <v>3.01</v>
      </c>
      <c r="B17" s="36" t="s">
        <v>67</v>
      </c>
      <c r="C17" s="23"/>
      <c r="D17" s="39">
        <v>4</v>
      </c>
      <c r="E17" s="25" t="s">
        <v>54</v>
      </c>
      <c r="F17" s="40">
        <v>5481.95</v>
      </c>
      <c r="G17" s="41"/>
      <c r="H17" s="42"/>
      <c r="I17" s="40" t="s">
        <v>38</v>
      </c>
      <c r="J17" s="43">
        <f>IF(I17="Less(-)",-1,1)</f>
        <v>1</v>
      </c>
      <c r="K17" s="44" t="s">
        <v>39</v>
      </c>
      <c r="L17" s="44" t="s">
        <v>4</v>
      </c>
      <c r="M17" s="69"/>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21927.8</v>
      </c>
      <c r="BB17" s="48">
        <f>BA17+SUM(N17:AZ17)</f>
        <v>21927.8</v>
      </c>
      <c r="BC17" s="36" t="str">
        <f>SpellNumber(L17,BB17)</f>
        <v>INR  Twenty One Thousand Nine Hundred &amp; Twenty Seven  and Paise Eighty Only</v>
      </c>
      <c r="IA17" s="37">
        <v>3.01</v>
      </c>
      <c r="IB17" s="37" t="s">
        <v>67</v>
      </c>
      <c r="ID17" s="37">
        <v>4</v>
      </c>
      <c r="IE17" s="38" t="s">
        <v>54</v>
      </c>
      <c r="IF17" s="38" t="s">
        <v>40</v>
      </c>
      <c r="IG17" s="38" t="s">
        <v>35</v>
      </c>
      <c r="IH17" s="38">
        <v>123.223</v>
      </c>
      <c r="II17" s="38" t="s">
        <v>37</v>
      </c>
    </row>
    <row r="18" spans="1:243" s="37" customFormat="1" ht="45" customHeight="1">
      <c r="A18" s="22">
        <v>4</v>
      </c>
      <c r="B18" s="36" t="s">
        <v>58</v>
      </c>
      <c r="C18" s="23"/>
      <c r="D18" s="39">
        <v>192</v>
      </c>
      <c r="E18" s="25" t="s">
        <v>61</v>
      </c>
      <c r="F18" s="40">
        <v>22.4</v>
      </c>
      <c r="G18" s="41"/>
      <c r="H18" s="42"/>
      <c r="I18" s="40" t="s">
        <v>38</v>
      </c>
      <c r="J18" s="43">
        <f>IF(I18="Less(-)",-1,1)</f>
        <v>1</v>
      </c>
      <c r="K18" s="44" t="s">
        <v>39</v>
      </c>
      <c r="L18" s="44" t="s">
        <v>4</v>
      </c>
      <c r="M18" s="69"/>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total_amount_ba($B$2,$D$2,D18,F18,J18,K18,M18)</f>
        <v>4300.8</v>
      </c>
      <c r="BB18" s="48">
        <f>BA18+SUM(N18:AZ18)</f>
        <v>4300.8</v>
      </c>
      <c r="BC18" s="36" t="str">
        <f>SpellNumber(L18,BB18)</f>
        <v>INR  Four Thousand Three Hundred    and Paise Eighty Only</v>
      </c>
      <c r="IA18" s="37">
        <v>4</v>
      </c>
      <c r="IB18" s="73" t="s">
        <v>58</v>
      </c>
      <c r="ID18" s="37">
        <v>192</v>
      </c>
      <c r="IE18" s="38" t="s">
        <v>61</v>
      </c>
      <c r="IF18" s="38" t="s">
        <v>40</v>
      </c>
      <c r="IG18" s="38" t="s">
        <v>35</v>
      </c>
      <c r="IH18" s="38">
        <v>123.223</v>
      </c>
      <c r="II18" s="38" t="s">
        <v>37</v>
      </c>
    </row>
    <row r="19" spans="1:243" s="37" customFormat="1" ht="45.75" customHeight="1">
      <c r="A19" s="22">
        <v>5</v>
      </c>
      <c r="B19" s="36" t="s">
        <v>56</v>
      </c>
      <c r="C19" s="23"/>
      <c r="D19" s="24"/>
      <c r="E19" s="25"/>
      <c r="F19" s="26"/>
      <c r="G19" s="27"/>
      <c r="H19" s="27"/>
      <c r="I19" s="26"/>
      <c r="J19" s="28"/>
      <c r="K19" s="29"/>
      <c r="L19" s="29"/>
      <c r="M19" s="30"/>
      <c r="N19" s="31"/>
      <c r="O19" s="31"/>
      <c r="P19" s="32"/>
      <c r="Q19" s="31"/>
      <c r="R19" s="31"/>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c r="BB19" s="35"/>
      <c r="BC19" s="36"/>
      <c r="IA19" s="37">
        <v>5</v>
      </c>
      <c r="IB19" s="37" t="s">
        <v>56</v>
      </c>
      <c r="IE19" s="38"/>
      <c r="IF19" s="38" t="s">
        <v>34</v>
      </c>
      <c r="IG19" s="38" t="s">
        <v>35</v>
      </c>
      <c r="IH19" s="38">
        <v>10</v>
      </c>
      <c r="II19" s="38" t="s">
        <v>36</v>
      </c>
    </row>
    <row r="20" spans="1:243" s="37" customFormat="1" ht="33.75" customHeight="1">
      <c r="A20" s="22">
        <v>5.01</v>
      </c>
      <c r="B20" s="36" t="s">
        <v>57</v>
      </c>
      <c r="C20" s="23"/>
      <c r="D20" s="39">
        <v>192</v>
      </c>
      <c r="E20" s="25" t="s">
        <v>60</v>
      </c>
      <c r="F20" s="40">
        <v>168.25</v>
      </c>
      <c r="G20" s="41"/>
      <c r="H20" s="41"/>
      <c r="I20" s="40" t="s">
        <v>38</v>
      </c>
      <c r="J20" s="43">
        <f>IF(I20="Less(-)",-1,1)</f>
        <v>1</v>
      </c>
      <c r="K20" s="44" t="s">
        <v>39</v>
      </c>
      <c r="L20" s="44" t="s">
        <v>4</v>
      </c>
      <c r="M20" s="70"/>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total_amount_ba($B$2,$D$2,D20,F20,J20,K20,M20)</f>
        <v>32304</v>
      </c>
      <c r="BB20" s="48">
        <f>BA20+SUM(N20:AZ20)</f>
        <v>32304</v>
      </c>
      <c r="BC20" s="36" t="str">
        <f>SpellNumber(L20,BB20)</f>
        <v>INR  Thirty Two Thousand Three Hundred &amp; Four  Only</v>
      </c>
      <c r="IA20" s="37">
        <v>5.01</v>
      </c>
      <c r="IB20" s="37" t="s">
        <v>57</v>
      </c>
      <c r="ID20" s="37">
        <v>192</v>
      </c>
      <c r="IE20" s="38" t="s">
        <v>60</v>
      </c>
      <c r="IF20" s="38" t="s">
        <v>42</v>
      </c>
      <c r="IG20" s="38" t="s">
        <v>43</v>
      </c>
      <c r="IH20" s="38">
        <v>10</v>
      </c>
      <c r="II20" s="38" t="s">
        <v>37</v>
      </c>
    </row>
    <row r="21" spans="1:243" s="37" customFormat="1" ht="63" customHeight="1">
      <c r="A21" s="22">
        <v>6</v>
      </c>
      <c r="B21" s="36" t="s">
        <v>68</v>
      </c>
      <c r="C21" s="23"/>
      <c r="D21" s="24"/>
      <c r="E21" s="25"/>
      <c r="F21" s="26"/>
      <c r="G21" s="27"/>
      <c r="H21" s="27"/>
      <c r="I21" s="26"/>
      <c r="J21" s="28"/>
      <c r="K21" s="29"/>
      <c r="L21" s="29"/>
      <c r="M21" s="30"/>
      <c r="N21" s="31"/>
      <c r="O21" s="31"/>
      <c r="P21" s="32"/>
      <c r="Q21" s="31"/>
      <c r="R21" s="31"/>
      <c r="S21" s="32"/>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4"/>
      <c r="BB21" s="35"/>
      <c r="BC21" s="36"/>
      <c r="IA21" s="37">
        <v>6</v>
      </c>
      <c r="IB21" s="73" t="s">
        <v>68</v>
      </c>
      <c r="IE21" s="38"/>
      <c r="IF21" s="38" t="s">
        <v>34</v>
      </c>
      <c r="IG21" s="38" t="s">
        <v>35</v>
      </c>
      <c r="IH21" s="38">
        <v>10</v>
      </c>
      <c r="II21" s="38" t="s">
        <v>36</v>
      </c>
    </row>
    <row r="22" spans="1:243" s="37" customFormat="1" ht="38.25" customHeight="1">
      <c r="A22" s="22">
        <v>6.01</v>
      </c>
      <c r="B22" s="36" t="s">
        <v>69</v>
      </c>
      <c r="C22" s="23"/>
      <c r="D22" s="39">
        <v>110</v>
      </c>
      <c r="E22" s="25" t="s">
        <v>60</v>
      </c>
      <c r="F22" s="40">
        <v>274.8</v>
      </c>
      <c r="G22" s="41"/>
      <c r="H22" s="41"/>
      <c r="I22" s="40" t="s">
        <v>38</v>
      </c>
      <c r="J22" s="43">
        <f>IF(I22="Less(-)",-1,1)</f>
        <v>1</v>
      </c>
      <c r="K22" s="44" t="s">
        <v>39</v>
      </c>
      <c r="L22" s="44" t="s">
        <v>4</v>
      </c>
      <c r="M22" s="70"/>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total_amount_ba($B$2,$D$2,D22,F22,J22,K22,M22)</f>
        <v>30228</v>
      </c>
      <c r="BB22" s="48">
        <f>BA22+SUM(N22:AZ22)</f>
        <v>30228</v>
      </c>
      <c r="BC22" s="36" t="str">
        <f>SpellNumber(L22,BB22)</f>
        <v>INR  Thirty Thousand Two Hundred &amp; Twenty Eight  Only</v>
      </c>
      <c r="IA22" s="37">
        <v>6.01</v>
      </c>
      <c r="IB22" s="37" t="s">
        <v>69</v>
      </c>
      <c r="ID22" s="37">
        <v>110</v>
      </c>
      <c r="IE22" s="38" t="s">
        <v>60</v>
      </c>
      <c r="IF22" s="38" t="s">
        <v>40</v>
      </c>
      <c r="IG22" s="38" t="s">
        <v>35</v>
      </c>
      <c r="IH22" s="38">
        <v>123.223</v>
      </c>
      <c r="II22" s="38" t="s">
        <v>37</v>
      </c>
    </row>
    <row r="23" spans="1:243" s="37" customFormat="1" ht="42.75" customHeight="1">
      <c r="A23" s="22">
        <v>7</v>
      </c>
      <c r="B23" s="36" t="s">
        <v>59</v>
      </c>
      <c r="C23" s="23"/>
      <c r="D23" s="39">
        <v>4</v>
      </c>
      <c r="E23" s="25" t="s">
        <v>62</v>
      </c>
      <c r="F23" s="40">
        <v>339</v>
      </c>
      <c r="G23" s="41"/>
      <c r="H23" s="41"/>
      <c r="I23" s="40" t="s">
        <v>38</v>
      </c>
      <c r="J23" s="43">
        <f>IF(I23="Less(-)",-1,1)</f>
        <v>1</v>
      </c>
      <c r="K23" s="44" t="s">
        <v>39</v>
      </c>
      <c r="L23" s="44" t="s">
        <v>4</v>
      </c>
      <c r="M23" s="70"/>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total_amount_ba($B$2,$D$2,D23,F23,J23,K23,M23)</f>
        <v>1356</v>
      </c>
      <c r="BB23" s="48">
        <f>BA23+SUM(N23:AZ23)</f>
        <v>1356</v>
      </c>
      <c r="BC23" s="36" t="str">
        <f>SpellNumber(L23,BB23)</f>
        <v>INR  One Thousand Three Hundred &amp; Fifty Six  Only</v>
      </c>
      <c r="IA23" s="37">
        <v>7</v>
      </c>
      <c r="IB23" s="37" t="s">
        <v>59</v>
      </c>
      <c r="ID23" s="37">
        <v>4</v>
      </c>
      <c r="IE23" s="38" t="s">
        <v>62</v>
      </c>
      <c r="IF23" s="38" t="s">
        <v>40</v>
      </c>
      <c r="IG23" s="38" t="s">
        <v>35</v>
      </c>
      <c r="IH23" s="38">
        <v>123.223</v>
      </c>
      <c r="II23" s="38" t="s">
        <v>37</v>
      </c>
    </row>
    <row r="24" spans="1:243" s="37" customFormat="1" ht="34.5" customHeight="1">
      <c r="A24" s="49" t="s">
        <v>45</v>
      </c>
      <c r="B24" s="50"/>
      <c r="C24" s="51"/>
      <c r="D24" s="52"/>
      <c r="E24" s="52"/>
      <c r="F24" s="52"/>
      <c r="G24" s="52"/>
      <c r="H24" s="53"/>
      <c r="I24" s="53"/>
      <c r="J24" s="53"/>
      <c r="K24" s="53"/>
      <c r="L24" s="54"/>
      <c r="BA24" s="55">
        <f>SUM(BA14:BA23)</f>
        <v>6455344.85</v>
      </c>
      <c r="BB24" s="56">
        <f>SUM(BB14:BB23)</f>
        <v>6455344.85</v>
      </c>
      <c r="BC24" s="36" t="str">
        <f>SpellNumber($E$2,BB24)</f>
        <v>INR  Sixty Four Lakh Fifty Five Thousand Three Hundred &amp; Forty Four  and Paise Eighty Five Only</v>
      </c>
      <c r="IE24" s="38">
        <v>4</v>
      </c>
      <c r="IF24" s="38" t="s">
        <v>41</v>
      </c>
      <c r="IG24" s="38" t="s">
        <v>44</v>
      </c>
      <c r="IH24" s="38">
        <v>10</v>
      </c>
      <c r="II24" s="38" t="s">
        <v>37</v>
      </c>
    </row>
    <row r="25" spans="1:243" s="65" customFormat="1" ht="33.75" customHeight="1">
      <c r="A25" s="50" t="s">
        <v>46</v>
      </c>
      <c r="B25" s="57"/>
      <c r="C25" s="58"/>
      <c r="D25" s="59"/>
      <c r="E25" s="71" t="s">
        <v>49</v>
      </c>
      <c r="F25" s="72"/>
      <c r="G25" s="60"/>
      <c r="H25" s="61"/>
      <c r="I25" s="61"/>
      <c r="J25" s="61"/>
      <c r="K25" s="62"/>
      <c r="L25" s="63"/>
      <c r="M25" s="64"/>
      <c r="O25" s="37"/>
      <c r="P25" s="37"/>
      <c r="Q25" s="37"/>
      <c r="R25" s="37"/>
      <c r="S25" s="37"/>
      <c r="BA25" s="66">
        <f>IF(ISBLANK(F25),0,IF(E25="Excess (+)",ROUND(BA24+(BA24*F25),2),IF(E25="Less (-)",ROUND(BA24+(BA24*F25*(-1)),2),IF(E25="At Par",BA24,0))))</f>
        <v>0</v>
      </c>
      <c r="BB25" s="67">
        <f>ROUND(BA25,0)</f>
        <v>0</v>
      </c>
      <c r="BC25" s="36" t="str">
        <f>SpellNumber($E$2,BB25)</f>
        <v>INR Zero Only</v>
      </c>
      <c r="IE25" s="68"/>
      <c r="IF25" s="68"/>
      <c r="IG25" s="68"/>
      <c r="IH25" s="68"/>
      <c r="II25" s="68"/>
    </row>
    <row r="26" spans="1:243" s="65" customFormat="1" ht="41.25" customHeight="1">
      <c r="A26" s="49" t="s">
        <v>47</v>
      </c>
      <c r="B26" s="49"/>
      <c r="C26" s="75" t="str">
        <f>SpellNumber($E$2,BB25)</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68"/>
      <c r="IF26" s="68"/>
      <c r="IG26" s="68"/>
      <c r="IH26" s="68"/>
      <c r="II26" s="68"/>
    </row>
    <row r="27" ht="15"/>
    <row r="28" ht="15"/>
    <row r="29" ht="15"/>
    <row r="30" ht="15"/>
    <row r="32" ht="15"/>
    <row r="33" ht="15"/>
    <row r="34" ht="15"/>
  </sheetData>
  <sheetProtection password="EEC8" sheet="1"/>
  <mergeCells count="8">
    <mergeCell ref="A9:BC9"/>
    <mergeCell ref="C26:BC26"/>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22 M20 M14 M17 M18 M23">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23 L13 L14 L15 L16 L17 L18 L19 L20 L21 L22">
      <formula1>"INR"</formula1>
    </dataValidation>
    <dataValidation type="list" allowBlank="1" showErrorMessage="1" sqref="K13:K23">
      <formula1>"Partial Conversion,Full Conversion"</formula1>
      <formula2>0</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48</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2020-09-24T08:14:21Z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