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0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<sst xmlns="http://schemas.openxmlformats.org/spreadsheetml/2006/main" count="252" uniqueCount="83">
  <si>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</si>
  <si>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</si>
  <si>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</si>
  <si>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</si>
  <si>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</si>
  <si>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</si>
  <si>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</si>
  <si>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</si>
  <si>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</si>
  <si>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</si>
  <si>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</si>
  <si>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</si>
  <si>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</si>
  <si>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</si>
  <si>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</si>
  <si>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</si>
  <si>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</si>
  <si>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</si>
  <si>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</si>
  <si>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</si>
  <si>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</si>
  <si>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</si>
  <si>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</si>
  <si>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</si>
  <si>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</si>
  <si>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</si>
  <si>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</si>
  <si>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</si>
  <si>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</si>
  <si>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</si>
  <si>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</si>
  <si>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</si>
  <si>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</si>
  <si>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</si>
  <si>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</si>
  <si>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</si>
  <si>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</si>
  <si>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Supplying, Conveying and fixing spls. Including ea</t>
  </si>
  <si>
    <t>item4</t>
  </si>
  <si>
    <t>item5</t>
  </si>
  <si>
    <t>Total in Figures</t>
  </si>
  <si>
    <t>Quoted Rate in Figures</t>
  </si>
  <si>
    <t>Quoted Rate in Words</t>
  </si>
  <si>
    <t>Please Enable Macros to View BoQ information</t>
  </si>
  <si>
    <t>Select</t>
  </si>
  <si>
    <t>Name of the Bidder/ Bidding Firm / Company :</t>
  </si>
  <si>
    <t>Tender Inviting Authority: IWD, IIT(BHU), Varanasi</t>
  </si>
  <si>
    <t>Sqm</t>
  </si>
  <si>
    <t xml:space="preserve">Contract No:  </t>
  </si>
  <si>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t>
  </si>
  <si>
    <t>With cement mortar 1:4(1cement :4 coarse sand) (14.1.2)</t>
  </si>
  <si>
    <t>sqm</t>
  </si>
  <si>
    <t>Providing and laying APP (Atactic Polypropylene Polymer) modified prefabricated five layer 3 mm thick water proofing membrane, black finished reinforced with non-woven polyester matt consisting of a coat of bitumen primer for bitumen membrane @ 0.40 litre/sqm by the same membrane manufacture of density at 25°C, 0.87-0.89 kg/ litre and viscocity 70-160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650/ 450N/5cm. Tear strength in longitudinal and transverse direction as 300/250N. Softening point of membrane not less than 150°C. Cold flexibility shall be upto -2°C when tested in accordance with ASTM, D - 5147. The laying of membrane shall be got done through the authorised applicator of the manufacturer of membrane :</t>
  </si>
  <si>
    <t>3 mm thick (22.20.1)</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</si>
  <si>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 system not less than 500 microns). The operation shall be carried out after scrapping and properly cleaning the surface to remove loose particles with wire brushes, complete in all respect as per the direction of Engineer-in-Charge. (22.22.A)</t>
  </si>
  <si>
    <t>Providing and fixing on wall face unplasticised - Rigid PVC rain water pipes conforming to IS : 13592 Type A including jointing with seal ring conforming to  IS : 5382 leaving 10 mm gap for thermal expansion.  (i) Single socketed pipes</t>
  </si>
  <si>
    <t>110 mm diameter (12.41.2)</t>
  </si>
  <si>
    <t>Providing and fixing on wall face unplasticised - PVC moulded fittings/accessories for unplasticised - Rigid PVC rain water pipes conforming to IS : 13592  Type A including jointing with seal ring conforming to IS : 5382 leaving 10 mm gap for thermal expansion.</t>
  </si>
  <si>
    <t>(a) Bend  87.5°110 mm (12.42.5.2)</t>
  </si>
  <si>
    <t>(b) Shoe (Plain) 110 mm Shoe (12.42.6.2)</t>
  </si>
  <si>
    <t>(c) Coupler 110 mm (12.42.1.2)</t>
  </si>
  <si>
    <t>Providing and fixing M.S. stays and clamps for sand cast iron/centrifugally cast (spun) iron pipes of diameter:</t>
  </si>
  <si>
    <t>100 mm (17.59.1)</t>
  </si>
  <si>
    <t xml:space="preserve">Providing and laying in position cement concrete of specified grade excluding the cost of centering and shuttering - All work upto plinth level </t>
  </si>
  <si>
    <t>1:2:4 (1 Cement : 2 coarse sand : 4 graded stone  aggregate 20 mm nominal size) (4.1.3)</t>
  </si>
  <si>
    <t>Dismantling old plaster or skirting raking out joints and cleaning the surface for plaster including disposal of rubbish to the  dumping ground within 50 metres lead. (15.56)</t>
  </si>
  <si>
    <t xml:space="preserve">12 mm cement plaster of mix : </t>
  </si>
  <si>
    <t xml:space="preserve">1:6 (1 cement : 6 coarse sand)   (13.4.2)                                  </t>
  </si>
  <si>
    <t>Cartage of Malba (Approved Rate)</t>
  </si>
  <si>
    <t>metre</t>
  </si>
  <si>
    <t xml:space="preserve">Nos. </t>
  </si>
  <si>
    <t>Nos.</t>
  </si>
  <si>
    <t>cum</t>
  </si>
  <si>
    <t xml:space="preserve">sqm </t>
  </si>
  <si>
    <t>Per Trip</t>
  </si>
  <si>
    <r>
      <t xml:space="preserve">PRICE SCHEDULE
</t>
    </r>
    <r>
      <rPr>
        <b/>
        <sz val="18"/>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</si>
  <si>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8"/>
        <color indexed="10"/>
        <rFont val="Times New Roman"/>
        <family val="1"/>
      </rPr>
      <t>#</t>
    </r>
  </si>
  <si>
    <r>
      <t xml:space="preserve">TEXT </t>
    </r>
    <r>
      <rPr>
        <b/>
        <sz val="18"/>
        <color indexed="10"/>
        <rFont val="Times New Roman"/>
        <family val="1"/>
      </rPr>
      <t>#</t>
    </r>
  </si>
  <si>
    <r>
      <t>TEXT</t>
    </r>
    <r>
      <rPr>
        <b/>
        <sz val="18"/>
        <color indexed="10"/>
        <rFont val="Times New Roman"/>
        <family val="1"/>
      </rPr>
      <t>#</t>
    </r>
  </si>
  <si>
    <r>
      <t xml:space="preserve">Estimated Rate
 in
</t>
    </r>
    <r>
      <rPr>
        <b/>
        <sz val="18"/>
        <color indexed="10"/>
        <rFont val="Times New Roman"/>
        <family val="1"/>
      </rPr>
      <t>Rs.      P</t>
    </r>
  </si>
  <si>
    <r>
      <t xml:space="preserve">BASIC RATE In </t>
    </r>
    <r>
      <rPr>
        <b/>
        <sz val="18"/>
        <color indexed="10"/>
        <rFont val="Times New Roman"/>
        <family val="1"/>
      </rPr>
      <t>Figures</t>
    </r>
    <r>
      <rPr>
        <b/>
        <sz val="18"/>
        <rFont val="Times New Roman"/>
        <family val="1"/>
      </rPr>
      <t xml:space="preserve"> To be entered by the </t>
    </r>
    <r>
      <rPr>
        <b/>
        <sz val="18"/>
        <color indexed="10"/>
        <rFont val="Times New Roman"/>
        <family val="1"/>
      </rPr>
      <t>Bidder</t>
    </r>
    <r>
      <rPr>
        <b/>
        <sz val="18"/>
        <rFont val="Times New Roman"/>
        <family val="1"/>
      </rPr>
      <t xml:space="preserve"> 
Rs.      P
 </t>
    </r>
  </si>
  <si>
    <r>
      <t xml:space="preserve">TOTAL AMOUNT  With Taxes
           in
     </t>
    </r>
    <r>
      <rPr>
        <b/>
        <sz val="18"/>
        <color indexed="10"/>
        <rFont val="Times New Roman"/>
        <family val="1"/>
      </rPr>
      <t xml:space="preserve"> Rs.      P</t>
    </r>
  </si>
  <si>
    <t>Name of Work: Water proofing treatment of roof and repairing of patch plaster, in Department of Electrical Engineering and Ceramic Engineering, IIT(BHU) Varanasi.</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</si>
</sst>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58">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9"/>
      <color indexed="8"/>
      <name val="Tahoma"/>
      <family val="2"/>
    </font>
    <font>
      <sz val="9"/>
      <color indexed="8"/>
      <name val="Tahoma"/>
      <family val="2"/>
    </font>
    <font>
      <b/>
      <sz val="16"/>
      <color indexed="8"/>
      <name val="Calibri"/>
      <family val="2"/>
    </font>
    <font>
      <b/>
      <u val="single"/>
      <sz val="18"/>
      <color indexed="10"/>
      <name val="Times New Roman"/>
      <family val="1"/>
    </font>
    <font>
      <sz val="18"/>
      <name val="Times New Roman"/>
      <family val="1"/>
    </font>
    <font>
      <sz val="18"/>
      <color indexed="23"/>
      <name val="Times New Roman"/>
      <family val="1"/>
    </font>
    <font>
      <b/>
      <i/>
      <sz val="18"/>
      <color indexed="8"/>
      <name val="Times New Roman"/>
      <family val="1"/>
    </font>
    <font>
      <b/>
      <sz val="18"/>
      <name val="Times New Roman"/>
      <family val="1"/>
    </font>
    <font>
      <b/>
      <sz val="18"/>
      <color indexed="8"/>
      <name val="Times New Roman"/>
      <family val="1"/>
    </font>
    <font>
      <b/>
      <u val="single"/>
      <sz val="18"/>
      <color indexed="23"/>
      <name val="Times New Roman"/>
      <family val="1"/>
    </font>
    <font>
      <b/>
      <u val="single"/>
      <sz val="18"/>
      <name val="Times New Roman"/>
      <family val="1"/>
    </font>
    <font>
      <b/>
      <sz val="18"/>
      <color indexed="10"/>
      <name val="Times New Roman"/>
      <family val="1"/>
    </font>
    <font>
      <b/>
      <sz val="18"/>
      <color indexed="18"/>
      <name val="Times New Roman"/>
      <family val="1"/>
    </font>
    <font>
      <sz val="18"/>
      <color indexed="8"/>
      <name val="Times New Roman"/>
      <family val="1"/>
    </font>
    <font>
      <sz val="18"/>
      <color indexed="31"/>
      <name val="Times New Roman"/>
      <family val="1"/>
    </font>
    <font>
      <b/>
      <sz val="18"/>
      <color indexed="16"/>
      <name val="Times New Roman"/>
      <family val="1"/>
    </font>
    <font>
      <b/>
      <sz val="18"/>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3" fillId="0" borderId="0" xfId="56" applyNumberFormat="1" applyFont="1" applyFill="1" applyBorder="1" applyAlignment="1">
      <alignment vertical="center"/>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lignment horizontal="left"/>
      <protection/>
    </xf>
    <xf numFmtId="0" fontId="6" fillId="0" borderId="0" xfId="56" applyNumberFormat="1" applyFont="1" applyFill="1" applyBorder="1" applyAlignment="1">
      <alignment horizontal="left"/>
      <protection/>
    </xf>
    <xf numFmtId="0" fontId="3" fillId="0" borderId="0" xfId="56" applyNumberFormat="1" applyFont="1" applyFill="1" applyAlignment="1" applyProtection="1">
      <alignment vertical="center"/>
      <protection locked="0"/>
    </xf>
    <xf numFmtId="0" fontId="4" fillId="0" borderId="0" xfId="56" applyNumberFormat="1" applyFont="1" applyFill="1" applyAlignment="1" applyProtection="1">
      <alignment vertical="center"/>
      <protection locked="0"/>
    </xf>
    <xf numFmtId="0" fontId="3" fillId="0" borderId="0" xfId="56" applyNumberFormat="1" applyFont="1" applyFill="1" applyAlignment="1">
      <alignment vertical="center"/>
      <protection/>
    </xf>
    <xf numFmtId="0" fontId="4" fillId="0" borderId="0" xfId="56" applyNumberFormat="1" applyFont="1" applyFill="1" applyAlignment="1">
      <alignment vertical="center"/>
      <protection/>
    </xf>
    <xf numFmtId="0" fontId="3" fillId="0" borderId="0" xfId="56" applyNumberFormat="1" applyFont="1" applyFill="1">
      <alignment/>
      <protection/>
    </xf>
    <xf numFmtId="0" fontId="4" fillId="0" borderId="0" xfId="56" applyNumberFormat="1" applyFont="1" applyFill="1">
      <alignment/>
      <protection/>
    </xf>
    <xf numFmtId="0" fontId="3" fillId="0" borderId="0" xfId="56" applyNumberFormat="1" applyFont="1" applyFill="1" applyAlignment="1">
      <alignment vertical="top"/>
      <protection/>
    </xf>
    <xf numFmtId="0" fontId="4" fillId="0" borderId="0" xfId="56" applyNumberFormat="1" applyFont="1" applyFill="1" applyAlignment="1">
      <alignment vertical="top"/>
      <protection/>
    </xf>
    <xf numFmtId="0" fontId="3" fillId="0" borderId="0" xfId="56" applyNumberFormat="1" applyFont="1" applyFill="1" applyAlignment="1" applyProtection="1">
      <alignment vertical="top"/>
      <protection/>
    </xf>
    <xf numFmtId="0" fontId="4" fillId="0" borderId="0" xfId="56" applyNumberFormat="1" applyFont="1" applyFill="1" applyAlignment="1" applyProtection="1">
      <alignment vertical="top"/>
      <protection/>
    </xf>
    <xf numFmtId="0" fontId="3" fillId="0" borderId="0" xfId="56" applyNumberFormat="1" applyFont="1" applyFill="1" applyAlignment="1">
      <alignment vertical="top" wrapText="1"/>
      <protection/>
    </xf>
    <xf numFmtId="0" fontId="11" fillId="0" borderId="0" xfId="56" applyNumberFormat="1" applyFont="1" applyFill="1" applyBorder="1" applyAlignment="1">
      <alignment vertical="center"/>
      <protection/>
    </xf>
    <xf numFmtId="0" fontId="12" fillId="0" borderId="0" xfId="56" applyNumberFormat="1" applyFont="1" applyFill="1" applyBorder="1" applyAlignment="1" applyProtection="1">
      <alignment vertical="center"/>
      <protection locked="0"/>
    </xf>
    <xf numFmtId="0" fontId="12" fillId="0" borderId="0" xfId="56" applyNumberFormat="1" applyFont="1" applyFill="1" applyBorder="1" applyAlignment="1">
      <alignment vertical="center"/>
      <protection/>
    </xf>
    <xf numFmtId="0" fontId="13" fillId="0" borderId="0" xfId="59" applyNumberFormat="1" applyFont="1" applyFill="1" applyBorder="1" applyAlignment="1" applyProtection="1">
      <alignment horizontal="center" vertical="center"/>
      <protection/>
    </xf>
    <xf numFmtId="0" fontId="14" fillId="0" borderId="0" xfId="56" applyNumberFormat="1" applyFont="1" applyFill="1" applyBorder="1" applyAlignment="1">
      <alignment vertical="center"/>
      <protection/>
    </xf>
    <xf numFmtId="0" fontId="14" fillId="0" borderId="10" xfId="59" applyNumberFormat="1" applyFont="1" applyFill="1" applyBorder="1" applyAlignment="1" applyProtection="1">
      <alignment horizontal="left" vertical="top" wrapText="1"/>
      <protection/>
    </xf>
    <xf numFmtId="0" fontId="14" fillId="0" borderId="11" xfId="56" applyNumberFormat="1" applyFont="1" applyFill="1" applyBorder="1" applyAlignment="1">
      <alignment horizontal="center" vertical="top" wrapText="1"/>
      <protection/>
    </xf>
    <xf numFmtId="0" fontId="14" fillId="0" borderId="12" xfId="59" applyNumberFormat="1" applyFont="1" applyFill="1" applyBorder="1" applyAlignment="1">
      <alignment horizontal="center" vertical="top" wrapText="1"/>
      <protection/>
    </xf>
    <xf numFmtId="0" fontId="19" fillId="0" borderId="11" xfId="59" applyNumberFormat="1" applyFont="1" applyFill="1" applyBorder="1" applyAlignment="1">
      <alignment vertical="top" wrapText="1"/>
      <protection/>
    </xf>
    <xf numFmtId="0" fontId="14" fillId="0" borderId="13" xfId="56" applyNumberFormat="1" applyFont="1" applyFill="1" applyBorder="1" applyAlignment="1">
      <alignment horizontal="center" vertical="top" wrapText="1"/>
      <protection/>
    </xf>
    <xf numFmtId="0" fontId="11" fillId="0" borderId="13" xfId="59" applyNumberFormat="1" applyFont="1" applyFill="1" applyBorder="1" applyAlignment="1">
      <alignment horizontal="center" vertical="top"/>
      <protection/>
    </xf>
    <xf numFmtId="0" fontId="11" fillId="0" borderId="13" xfId="59" applyNumberFormat="1" applyFont="1" applyFill="1" applyBorder="1" applyAlignment="1">
      <alignment vertical="top" wrapText="1"/>
      <protection/>
    </xf>
    <xf numFmtId="0" fontId="20" fillId="0" borderId="13" xfId="59" applyNumberFormat="1" applyFont="1" applyFill="1" applyBorder="1" applyAlignment="1">
      <alignment horizontal="left" wrapText="1" readingOrder="1"/>
      <protection/>
    </xf>
    <xf numFmtId="164" fontId="11" fillId="0" borderId="13" xfId="59" applyNumberFormat="1" applyFont="1" applyFill="1" applyBorder="1" applyAlignment="1">
      <alignment vertical="top"/>
      <protection/>
    </xf>
    <xf numFmtId="0" fontId="11" fillId="0" borderId="13" xfId="56" applyNumberFormat="1" applyFont="1" applyFill="1" applyBorder="1" applyAlignment="1">
      <alignment horizontal="center" vertical="center"/>
      <protection/>
    </xf>
    <xf numFmtId="0" fontId="11" fillId="0" borderId="13" xfId="59" applyNumberFormat="1" applyFont="1" applyFill="1" applyBorder="1" applyAlignment="1">
      <alignment vertical="top"/>
      <protection/>
    </xf>
    <xf numFmtId="0" fontId="14" fillId="0" borderId="13" xfId="56" applyNumberFormat="1" applyFont="1" applyFill="1" applyBorder="1" applyAlignment="1" applyProtection="1">
      <alignment horizontal="right" vertical="top"/>
      <protection/>
    </xf>
    <xf numFmtId="0" fontId="11" fillId="0" borderId="13" xfId="56" applyNumberFormat="1" applyFont="1" applyFill="1" applyBorder="1" applyAlignment="1">
      <alignment vertical="top"/>
      <protection/>
    </xf>
    <xf numFmtId="0" fontId="14" fillId="0" borderId="13" xfId="56" applyNumberFormat="1" applyFont="1" applyFill="1" applyBorder="1" applyAlignment="1" applyProtection="1">
      <alignment horizontal="left" vertical="top"/>
      <protection locked="0"/>
    </xf>
    <xf numFmtId="0" fontId="11" fillId="0" borderId="13" xfId="56" applyNumberFormat="1" applyFont="1" applyFill="1" applyBorder="1" applyAlignment="1" applyProtection="1">
      <alignment vertical="top"/>
      <protection/>
    </xf>
    <xf numFmtId="0" fontId="14" fillId="0" borderId="14" xfId="56" applyNumberFormat="1" applyFont="1" applyFill="1" applyBorder="1" applyAlignment="1" applyProtection="1">
      <alignment horizontal="right" vertical="top"/>
      <protection locked="0"/>
    </xf>
    <xf numFmtId="0" fontId="14" fillId="0" borderId="15" xfId="56" applyNumberFormat="1" applyFont="1" applyFill="1" applyBorder="1" applyAlignment="1" applyProtection="1">
      <alignment horizontal="center" vertical="top" wrapText="1"/>
      <protection locked="0"/>
    </xf>
    <xf numFmtId="0" fontId="14" fillId="0" borderId="13" xfId="56" applyNumberFormat="1" applyFont="1" applyFill="1" applyBorder="1" applyAlignment="1" applyProtection="1">
      <alignment horizontal="center" vertical="top" wrapText="1"/>
      <protection locked="0"/>
    </xf>
    <xf numFmtId="0" fontId="14" fillId="0" borderId="16" xfId="59" applyNumberFormat="1" applyFont="1" applyFill="1" applyBorder="1" applyAlignment="1">
      <alignment horizontal="right" vertical="top"/>
      <protection/>
    </xf>
    <xf numFmtId="164" fontId="14" fillId="0" borderId="16" xfId="59" applyNumberFormat="1" applyFont="1" applyFill="1" applyBorder="1" applyAlignment="1">
      <alignment horizontal="right" vertical="top"/>
      <protection/>
    </xf>
    <xf numFmtId="165" fontId="11" fillId="0" borderId="13" xfId="59" applyNumberFormat="1" applyFont="1" applyFill="1" applyBorder="1" applyAlignment="1">
      <alignment vertical="top"/>
      <protection/>
    </xf>
    <xf numFmtId="2" fontId="11" fillId="0" borderId="13" xfId="59" applyNumberFormat="1" applyFont="1" applyFill="1" applyBorder="1" applyAlignment="1">
      <alignment vertical="top"/>
      <protection/>
    </xf>
    <xf numFmtId="2" fontId="14" fillId="0" borderId="13" xfId="56" applyNumberFormat="1" applyFont="1" applyFill="1" applyBorder="1" applyAlignment="1" applyProtection="1">
      <alignment horizontal="right" vertical="top"/>
      <protection locked="0"/>
    </xf>
    <xf numFmtId="2" fontId="14" fillId="0" borderId="13" xfId="56" applyNumberFormat="1" applyFont="1" applyFill="1" applyBorder="1" applyAlignment="1" applyProtection="1">
      <alignment horizontal="right" vertical="top"/>
      <protection/>
    </xf>
    <xf numFmtId="2" fontId="11" fillId="0" borderId="13" xfId="56" applyNumberFormat="1" applyFont="1" applyFill="1" applyBorder="1" applyAlignment="1">
      <alignment vertical="top"/>
      <protection/>
    </xf>
    <xf numFmtId="2" fontId="14" fillId="0" borderId="13" xfId="56" applyNumberFormat="1" applyFont="1" applyFill="1" applyBorder="1" applyAlignment="1" applyProtection="1">
      <alignment horizontal="left" vertical="top"/>
      <protection locked="0"/>
    </xf>
    <xf numFmtId="2" fontId="14" fillId="33" borderId="14" xfId="56" applyNumberFormat="1" applyFont="1" applyFill="1" applyBorder="1" applyAlignment="1" applyProtection="1">
      <alignment horizontal="right" vertical="top"/>
      <protection locked="0"/>
    </xf>
    <xf numFmtId="2" fontId="14" fillId="0" borderId="11" xfId="56" applyNumberFormat="1" applyFont="1" applyFill="1" applyBorder="1" applyAlignment="1" applyProtection="1">
      <alignment horizontal="center" vertical="top" wrapText="1"/>
      <protection locked="0"/>
    </xf>
    <xf numFmtId="2" fontId="14" fillId="0" borderId="13" xfId="56" applyNumberFormat="1" applyFont="1" applyFill="1" applyBorder="1" applyAlignment="1" applyProtection="1">
      <alignment horizontal="center" vertical="top" wrapText="1"/>
      <protection locked="0"/>
    </xf>
    <xf numFmtId="2" fontId="14" fillId="0" borderId="16" xfId="59" applyNumberFormat="1" applyFont="1" applyFill="1" applyBorder="1" applyAlignment="1">
      <alignment horizontal="right" vertical="top"/>
      <protection/>
    </xf>
    <xf numFmtId="2" fontId="14" fillId="0" borderId="16" xfId="58" applyNumberFormat="1" applyFont="1" applyFill="1" applyBorder="1" applyAlignment="1">
      <alignment horizontal="right" vertical="top"/>
      <protection/>
    </xf>
    <xf numFmtId="2" fontId="14" fillId="33" borderId="13" xfId="56" applyNumberFormat="1" applyFont="1" applyFill="1" applyBorder="1" applyAlignment="1" applyProtection="1">
      <alignment horizontal="right" vertical="top"/>
      <protection locked="0"/>
    </xf>
    <xf numFmtId="0" fontId="14" fillId="0" borderId="13" xfId="59" applyNumberFormat="1" applyFont="1" applyFill="1" applyBorder="1" applyAlignment="1">
      <alignment horizontal="left" vertical="top"/>
      <protection/>
    </xf>
    <xf numFmtId="0" fontId="14" fillId="0" borderId="10" xfId="59" applyNumberFormat="1" applyFont="1" applyFill="1" applyBorder="1" applyAlignment="1">
      <alignment horizontal="left" vertical="top"/>
      <protection/>
    </xf>
    <xf numFmtId="0" fontId="11" fillId="0" borderId="12" xfId="59" applyNumberFormat="1" applyFont="1" applyFill="1" applyBorder="1" applyAlignment="1">
      <alignment vertical="top"/>
      <protection/>
    </xf>
    <xf numFmtId="0" fontId="11" fillId="0" borderId="17" xfId="59" applyNumberFormat="1" applyFont="1" applyFill="1" applyBorder="1" applyAlignment="1">
      <alignment vertical="top"/>
      <protection/>
    </xf>
    <xf numFmtId="0" fontId="18" fillId="0" borderId="18" xfId="59" applyNumberFormat="1" applyFont="1" applyFill="1" applyBorder="1" applyAlignment="1">
      <alignment vertical="top"/>
      <protection/>
    </xf>
    <xf numFmtId="0" fontId="11" fillId="0" borderId="18" xfId="59" applyNumberFormat="1" applyFont="1" applyFill="1" applyBorder="1" applyAlignment="1">
      <alignment vertical="top"/>
      <protection/>
    </xf>
    <xf numFmtId="0" fontId="11" fillId="0" borderId="0" xfId="56" applyNumberFormat="1" applyFont="1" applyFill="1" applyAlignment="1">
      <alignment vertical="top"/>
      <protection/>
    </xf>
    <xf numFmtId="2" fontId="18" fillId="0" borderId="13" xfId="59" applyNumberFormat="1" applyFont="1" applyFill="1" applyBorder="1" applyAlignment="1">
      <alignment vertical="top"/>
      <protection/>
    </xf>
    <xf numFmtId="2" fontId="18" fillId="0" borderId="19" xfId="59" applyNumberFormat="1" applyFont="1" applyFill="1" applyBorder="1" applyAlignment="1">
      <alignment vertical="top"/>
      <protection/>
    </xf>
    <xf numFmtId="0" fontId="14" fillId="0" borderId="18" xfId="59" applyNumberFormat="1" applyFont="1" applyFill="1" applyBorder="1" applyAlignment="1">
      <alignment horizontal="left" vertical="top"/>
      <protection/>
    </xf>
    <xf numFmtId="0" fontId="21"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22" fillId="33" borderId="11" xfId="59" applyNumberFormat="1" applyFont="1" applyFill="1" applyBorder="1" applyAlignment="1" applyProtection="1">
      <alignment vertical="center" wrapText="1"/>
      <protection locked="0"/>
    </xf>
    <xf numFmtId="10" fontId="22" fillId="33" borderId="11" xfId="66" applyNumberFormat="1" applyFont="1" applyFill="1" applyBorder="1" applyAlignment="1" applyProtection="1">
      <alignment horizontal="center" vertical="center"/>
      <protection locked="0"/>
    </xf>
    <xf numFmtId="0" fontId="21" fillId="0" borderId="11" xfId="59" applyNumberFormat="1" applyFont="1" applyFill="1" applyBorder="1" applyAlignment="1">
      <alignment vertical="top"/>
      <protection/>
    </xf>
    <xf numFmtId="0" fontId="11" fillId="0" borderId="11" xfId="56" applyNumberFormat="1" applyFont="1" applyFill="1" applyBorder="1" applyAlignment="1" applyProtection="1">
      <alignment vertical="top"/>
      <protection/>
    </xf>
    <xf numFmtId="0" fontId="18"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11" fillId="0" borderId="0" xfId="56" applyNumberFormat="1" applyFont="1" applyFill="1" applyAlignment="1" applyProtection="1">
      <alignment vertical="top"/>
      <protection/>
    </xf>
    <xf numFmtId="2" fontId="23" fillId="0" borderId="13" xfId="59" applyNumberFormat="1" applyFont="1" applyFill="1" applyBorder="1" applyAlignment="1">
      <alignment vertical="top"/>
      <protection/>
    </xf>
    <xf numFmtId="2" fontId="18" fillId="0" borderId="20" xfId="59" applyNumberFormat="1" applyFont="1" applyFill="1" applyBorder="1" applyAlignment="1">
      <alignment horizontal="right" vertical="top"/>
      <protection/>
    </xf>
    <xf numFmtId="0" fontId="17" fillId="0" borderId="13" xfId="56" applyNumberFormat="1" applyFont="1" applyFill="1" applyBorder="1" applyAlignment="1">
      <alignment horizontal="center" vertical="center" wrapText="1"/>
      <protection/>
    </xf>
    <xf numFmtId="0" fontId="18" fillId="0" borderId="13" xfId="59" applyNumberFormat="1" applyFont="1" applyFill="1" applyBorder="1" applyAlignment="1">
      <alignment horizontal="center" vertical="top" wrapText="1"/>
      <protection/>
    </xf>
    <xf numFmtId="0" fontId="10" fillId="0" borderId="0" xfId="56" applyNumberFormat="1" applyFont="1" applyFill="1" applyBorder="1" applyAlignment="1">
      <alignment horizontal="right" vertical="top"/>
      <protection/>
    </xf>
    <xf numFmtId="0" fontId="15" fillId="0" borderId="0" xfId="56" applyNumberFormat="1" applyFont="1" applyFill="1" applyBorder="1" applyAlignment="1">
      <alignment horizontal="left" vertical="center" wrapText="1"/>
      <protection/>
    </xf>
    <xf numFmtId="0" fontId="16" fillId="0" borderId="21" xfId="56" applyNumberFormat="1" applyFont="1" applyFill="1" applyBorder="1" applyAlignment="1" applyProtection="1">
      <alignment horizontal="center" wrapText="1"/>
      <protection locked="0"/>
    </xf>
    <xf numFmtId="0" fontId="14" fillId="34" borderId="13" xfId="59" applyNumberFormat="1" applyFont="1" applyFill="1" applyBorder="1" applyAlignment="1" applyProtection="1">
      <alignment horizontal="left" vertical="top"/>
      <protection locked="0"/>
    </xf>
    <xf numFmtId="0" fontId="9"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ell\Desktop\BOQ%20Form\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ell\Desktop\BOQ%20Form\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4"/>
  <sheetViews>
    <sheetView showGridLines="0" zoomScale="68" zoomScaleNormal="68" zoomScalePageLayoutView="0" workbookViewId="0" topLeftCell="A1">
      <selection activeCell="BG32" sqref="BG32"/>
    </sheetView>
  </sheetViews>
  <sheetFormatPr defaultColWidth="9.140625" defaultRowHeight="15"/>
  <cols>
    <col min="1" max="1" width="17.140625" style="1" customWidth="1"/>
    <col min="2" max="2" width="102.140625" style="1" customWidth="1"/>
    <col min="3" max="3" width="9.140625" style="1" hidden="1" customWidth="1"/>
    <col min="4" max="4" width="19.140625" style="1" customWidth="1"/>
    <col min="5" max="5" width="15.7109375" style="1" customWidth="1"/>
    <col min="6" max="6" width="21.28125" style="1" customWidth="1"/>
    <col min="7" max="13" width="0" style="1" hidden="1" customWidth="1"/>
    <col min="14" max="14" width="0" style="2" hidden="1" customWidth="1"/>
    <col min="15" max="52" width="0" style="1" hidden="1" customWidth="1"/>
    <col min="53" max="53" width="23.8515625" style="1" customWidth="1"/>
    <col min="54" max="54" width="0"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36.75" customHeight="1">
      <c r="A1" s="79" t="str">
        <f>B2&amp;" BoQ"</f>
        <v>Percentage BoQ</v>
      </c>
      <c r="B1" s="79"/>
      <c r="C1" s="79"/>
      <c r="D1" s="79"/>
      <c r="E1" s="79"/>
      <c r="F1" s="79"/>
      <c r="G1" s="79"/>
      <c r="H1" s="79"/>
      <c r="I1" s="79"/>
      <c r="J1" s="79"/>
      <c r="K1" s="79"/>
      <c r="L1" s="79"/>
      <c r="M1" s="19"/>
      <c r="N1" s="19"/>
      <c r="O1" s="20"/>
      <c r="P1" s="20"/>
      <c r="Q1" s="21"/>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IE1" s="5"/>
      <c r="IF1" s="5"/>
      <c r="IG1" s="5"/>
      <c r="IH1" s="5"/>
      <c r="II1" s="5"/>
    </row>
    <row r="2" spans="1:55" s="4" customFormat="1" ht="25.5" customHeight="1" hidden="1">
      <c r="A2" s="22" t="s">
        <v>0</v>
      </c>
      <c r="B2" s="22" t="s">
        <v>1</v>
      </c>
      <c r="C2" s="22" t="s">
        <v>2</v>
      </c>
      <c r="D2" s="22" t="s">
        <v>3</v>
      </c>
      <c r="E2" s="22" t="s">
        <v>4</v>
      </c>
      <c r="F2" s="19"/>
      <c r="G2" s="19"/>
      <c r="H2" s="19"/>
      <c r="I2" s="19"/>
      <c r="J2" s="23"/>
      <c r="K2" s="23"/>
      <c r="L2" s="23"/>
      <c r="M2" s="19"/>
      <c r="N2" s="19"/>
      <c r="O2" s="20"/>
      <c r="P2" s="20"/>
      <c r="Q2" s="21"/>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row>
    <row r="3" spans="1:243" s="4" customFormat="1" ht="30" customHeight="1" hidden="1">
      <c r="A3" s="19" t="s">
        <v>5</v>
      </c>
      <c r="B3" s="19"/>
      <c r="C3" s="19" t="s">
        <v>6</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IE3" s="5"/>
      <c r="IF3" s="5"/>
      <c r="IG3" s="5"/>
      <c r="IH3" s="5"/>
      <c r="II3" s="5"/>
    </row>
    <row r="4" spans="1:243" s="6" customFormat="1" ht="38.25" customHeight="1">
      <c r="A4" s="80" t="s">
        <v>46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51.75" customHeight="1">
      <c r="A5" s="80" t="s">
        <v>82</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30.75" customHeight="1">
      <c r="A6" s="80" t="s">
        <v>48</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8" customFormat="1" ht="93.75" customHeight="1">
      <c r="A8" s="24" t="s">
        <v>45</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9"/>
      <c r="IF8" s="9"/>
      <c r="IG8" s="9"/>
      <c r="IH8" s="9"/>
      <c r="II8" s="9"/>
    </row>
    <row r="9" spans="1:243" s="10" customFormat="1" ht="85.5" customHeight="1">
      <c r="A9" s="77" t="s">
        <v>75</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1"/>
      <c r="IF9" s="11"/>
      <c r="IG9" s="11"/>
      <c r="IH9" s="11"/>
      <c r="II9" s="11"/>
    </row>
    <row r="10" spans="1:243" s="12" customFormat="1" ht="67.5">
      <c r="A10" s="25" t="s">
        <v>76</v>
      </c>
      <c r="B10" s="25" t="s">
        <v>77</v>
      </c>
      <c r="C10" s="25" t="s">
        <v>77</v>
      </c>
      <c r="D10" s="25" t="s">
        <v>76</v>
      </c>
      <c r="E10" s="25" t="s">
        <v>77</v>
      </c>
      <c r="F10" s="25" t="s">
        <v>8</v>
      </c>
      <c r="G10" s="25" t="s">
        <v>8</v>
      </c>
      <c r="H10" s="25" t="s">
        <v>9</v>
      </c>
      <c r="I10" s="25" t="s">
        <v>77</v>
      </c>
      <c r="J10" s="25" t="s">
        <v>76</v>
      </c>
      <c r="K10" s="25" t="s">
        <v>78</v>
      </c>
      <c r="L10" s="25" t="s">
        <v>77</v>
      </c>
      <c r="M10" s="25" t="s">
        <v>76</v>
      </c>
      <c r="N10" s="25" t="s">
        <v>8</v>
      </c>
      <c r="O10" s="25" t="s">
        <v>8</v>
      </c>
      <c r="P10" s="25" t="s">
        <v>8</v>
      </c>
      <c r="Q10" s="25" t="s">
        <v>8</v>
      </c>
      <c r="R10" s="25" t="s">
        <v>9</v>
      </c>
      <c r="S10" s="25" t="s">
        <v>9</v>
      </c>
      <c r="T10" s="25" t="s">
        <v>8</v>
      </c>
      <c r="U10" s="25" t="s">
        <v>8</v>
      </c>
      <c r="V10" s="25" t="s">
        <v>8</v>
      </c>
      <c r="W10" s="25" t="s">
        <v>8</v>
      </c>
      <c r="X10" s="25" t="s">
        <v>9</v>
      </c>
      <c r="Y10" s="25" t="s">
        <v>9</v>
      </c>
      <c r="Z10" s="25" t="s">
        <v>8</v>
      </c>
      <c r="AA10" s="25" t="s">
        <v>8</v>
      </c>
      <c r="AB10" s="25" t="s">
        <v>8</v>
      </c>
      <c r="AC10" s="25" t="s">
        <v>8</v>
      </c>
      <c r="AD10" s="25" t="s">
        <v>9</v>
      </c>
      <c r="AE10" s="25" t="s">
        <v>9</v>
      </c>
      <c r="AF10" s="25" t="s">
        <v>8</v>
      </c>
      <c r="AG10" s="25" t="s">
        <v>8</v>
      </c>
      <c r="AH10" s="25" t="s">
        <v>8</v>
      </c>
      <c r="AI10" s="25" t="s">
        <v>8</v>
      </c>
      <c r="AJ10" s="25" t="s">
        <v>9</v>
      </c>
      <c r="AK10" s="25" t="s">
        <v>9</v>
      </c>
      <c r="AL10" s="25" t="s">
        <v>8</v>
      </c>
      <c r="AM10" s="25" t="s">
        <v>8</v>
      </c>
      <c r="AN10" s="25" t="s">
        <v>8</v>
      </c>
      <c r="AO10" s="25" t="s">
        <v>8</v>
      </c>
      <c r="AP10" s="25" t="s">
        <v>9</v>
      </c>
      <c r="AQ10" s="25" t="s">
        <v>9</v>
      </c>
      <c r="AR10" s="25" t="s">
        <v>8</v>
      </c>
      <c r="AS10" s="25" t="s">
        <v>8</v>
      </c>
      <c r="AT10" s="25" t="s">
        <v>76</v>
      </c>
      <c r="AU10" s="25" t="s">
        <v>76</v>
      </c>
      <c r="AV10" s="25" t="s">
        <v>9</v>
      </c>
      <c r="AW10" s="25" t="s">
        <v>9</v>
      </c>
      <c r="AX10" s="25" t="s">
        <v>76</v>
      </c>
      <c r="AY10" s="25" t="s">
        <v>76</v>
      </c>
      <c r="AZ10" s="25" t="s">
        <v>10</v>
      </c>
      <c r="BA10" s="25" t="s">
        <v>76</v>
      </c>
      <c r="BB10" s="25" t="s">
        <v>76</v>
      </c>
      <c r="BC10" s="25" t="s">
        <v>77</v>
      </c>
      <c r="IE10" s="13"/>
      <c r="IF10" s="13"/>
      <c r="IG10" s="13"/>
      <c r="IH10" s="13"/>
      <c r="II10" s="13"/>
    </row>
    <row r="11" spans="1:243" s="12" customFormat="1" ht="72" customHeight="1">
      <c r="A11" s="25" t="s">
        <v>11</v>
      </c>
      <c r="B11" s="25" t="s">
        <v>12</v>
      </c>
      <c r="C11" s="25" t="s">
        <v>13</v>
      </c>
      <c r="D11" s="25" t="s">
        <v>14</v>
      </c>
      <c r="E11" s="25" t="s">
        <v>15</v>
      </c>
      <c r="F11" s="25" t="s">
        <v>79</v>
      </c>
      <c r="G11" s="25"/>
      <c r="H11" s="25"/>
      <c r="I11" s="25" t="s">
        <v>16</v>
      </c>
      <c r="J11" s="25" t="s">
        <v>17</v>
      </c>
      <c r="K11" s="25" t="s">
        <v>18</v>
      </c>
      <c r="L11" s="25" t="s">
        <v>19</v>
      </c>
      <c r="M11" s="26" t="s">
        <v>80</v>
      </c>
      <c r="N11" s="25" t="s">
        <v>20</v>
      </c>
      <c r="O11" s="25" t="s">
        <v>21</v>
      </c>
      <c r="P11" s="25" t="s">
        <v>22</v>
      </c>
      <c r="Q11" s="25" t="s">
        <v>23</v>
      </c>
      <c r="R11" s="25"/>
      <c r="S11" s="25"/>
      <c r="T11" s="25" t="s">
        <v>24</v>
      </c>
      <c r="U11" s="25" t="s">
        <v>25</v>
      </c>
      <c r="V11" s="25" t="s">
        <v>26</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81</v>
      </c>
      <c r="BB11" s="27" t="s">
        <v>27</v>
      </c>
      <c r="BC11" s="27" t="s">
        <v>28</v>
      </c>
      <c r="IE11" s="13"/>
      <c r="IF11" s="13"/>
      <c r="IG11" s="13"/>
      <c r="IH11" s="13"/>
      <c r="II11" s="13"/>
    </row>
    <row r="12" spans="1:243" s="12" customFormat="1" ht="35.25" customHeight="1">
      <c r="A12" s="28">
        <v>1</v>
      </c>
      <c r="B12" s="28">
        <v>2</v>
      </c>
      <c r="C12" s="28">
        <v>3</v>
      </c>
      <c r="D12" s="28">
        <v>4</v>
      </c>
      <c r="E12" s="28">
        <v>5</v>
      </c>
      <c r="F12" s="28">
        <v>6</v>
      </c>
      <c r="G12" s="28">
        <v>7</v>
      </c>
      <c r="H12" s="28">
        <v>8</v>
      </c>
      <c r="I12" s="28">
        <v>9</v>
      </c>
      <c r="J12" s="28">
        <v>10</v>
      </c>
      <c r="K12" s="28">
        <v>11</v>
      </c>
      <c r="L12" s="28">
        <v>12</v>
      </c>
      <c r="M12" s="28">
        <v>13</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28">
        <v>7</v>
      </c>
      <c r="BB12" s="28">
        <v>54</v>
      </c>
      <c r="BC12" s="28">
        <v>8</v>
      </c>
      <c r="IE12" s="13"/>
      <c r="IF12" s="13"/>
      <c r="IG12" s="13"/>
      <c r="IH12" s="13"/>
      <c r="II12" s="13"/>
    </row>
    <row r="13" spans="1:243" s="14" customFormat="1" ht="323.25" customHeight="1">
      <c r="A13" s="29">
        <v>1</v>
      </c>
      <c r="B13" s="30" t="s">
        <v>52</v>
      </c>
      <c r="C13" s="31"/>
      <c r="D13" s="32"/>
      <c r="E13" s="33"/>
      <c r="F13" s="34"/>
      <c r="G13" s="35"/>
      <c r="H13" s="35"/>
      <c r="I13" s="34"/>
      <c r="J13" s="36"/>
      <c r="K13" s="37"/>
      <c r="L13" s="37"/>
      <c r="M13" s="38"/>
      <c r="N13" s="39"/>
      <c r="O13" s="39"/>
      <c r="P13" s="40"/>
      <c r="Q13" s="39"/>
      <c r="R13" s="39"/>
      <c r="S13" s="40"/>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2"/>
      <c r="BB13" s="43"/>
      <c r="BC13" s="30"/>
      <c r="IA13" s="14">
        <v>1</v>
      </c>
      <c r="IB13" s="18" t="s">
        <v>52</v>
      </c>
      <c r="IE13" s="15"/>
      <c r="IF13" s="15" t="s">
        <v>29</v>
      </c>
      <c r="IG13" s="15" t="s">
        <v>30</v>
      </c>
      <c r="IH13" s="15">
        <v>10</v>
      </c>
      <c r="II13" s="15" t="s">
        <v>31</v>
      </c>
    </row>
    <row r="14" spans="1:243" s="14" customFormat="1" ht="44.25" customHeight="1">
      <c r="A14" s="29">
        <v>1.01</v>
      </c>
      <c r="B14" s="30" t="s">
        <v>53</v>
      </c>
      <c r="C14" s="31"/>
      <c r="D14" s="44">
        <v>11881</v>
      </c>
      <c r="E14" s="33" t="s">
        <v>47</v>
      </c>
      <c r="F14" s="45">
        <v>417.1</v>
      </c>
      <c r="G14" s="46"/>
      <c r="H14" s="47"/>
      <c r="I14" s="45" t="s">
        <v>33</v>
      </c>
      <c r="J14" s="48">
        <f>IF(I14="Less(-)",-1,1)</f>
        <v>1</v>
      </c>
      <c r="K14" s="49" t="s">
        <v>34</v>
      </c>
      <c r="L14" s="49" t="s">
        <v>4</v>
      </c>
      <c r="M14" s="50"/>
      <c r="N14" s="46"/>
      <c r="O14" s="46"/>
      <c r="P14" s="51"/>
      <c r="Q14" s="46"/>
      <c r="R14" s="46"/>
      <c r="S14" s="51"/>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3">
        <f>total_amount_ba($B$2,$D$2,D14,F14,J14,K14,M14)</f>
        <v>4955565.1</v>
      </c>
      <c r="BB14" s="54">
        <f>BA14+SUM(N14:AZ14)</f>
        <v>4955565.1</v>
      </c>
      <c r="BC14" s="30" t="str">
        <f>SpellNumber(L14,BB14)</f>
        <v>INR  Forty Nine Lakh Fifty Five Thousand Five Hundred &amp; Sixty Five  and Paise Ten Only</v>
      </c>
      <c r="IA14" s="14">
        <v>1.01</v>
      </c>
      <c r="IB14" s="14" t="s">
        <v>53</v>
      </c>
      <c r="ID14" s="14">
        <v>6973</v>
      </c>
      <c r="IE14" s="15" t="s">
        <v>47</v>
      </c>
      <c r="IF14" s="15" t="s">
        <v>35</v>
      </c>
      <c r="IG14" s="15" t="s">
        <v>30</v>
      </c>
      <c r="IH14" s="15">
        <v>123.223</v>
      </c>
      <c r="II14" s="15" t="s">
        <v>32</v>
      </c>
    </row>
    <row r="15" spans="1:243" s="14" customFormat="1" ht="225.75" customHeight="1">
      <c r="A15" s="29">
        <v>2</v>
      </c>
      <c r="B15" s="30" t="s">
        <v>54</v>
      </c>
      <c r="C15" s="31"/>
      <c r="D15" s="44">
        <v>5941</v>
      </c>
      <c r="E15" s="33" t="s">
        <v>51</v>
      </c>
      <c r="F15" s="45">
        <v>327.55</v>
      </c>
      <c r="G15" s="46"/>
      <c r="H15" s="47"/>
      <c r="I15" s="45" t="s">
        <v>33</v>
      </c>
      <c r="J15" s="48">
        <f>IF(I15="Less(-)",-1,1)</f>
        <v>1</v>
      </c>
      <c r="K15" s="49" t="s">
        <v>34</v>
      </c>
      <c r="L15" s="49" t="s">
        <v>4</v>
      </c>
      <c r="M15" s="50"/>
      <c r="N15" s="46"/>
      <c r="O15" s="46"/>
      <c r="P15" s="51"/>
      <c r="Q15" s="46"/>
      <c r="R15" s="46"/>
      <c r="S15" s="51"/>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3">
        <f>total_amount_ba($B$2,$D$2,D15,F15,J15,K15,M15)</f>
        <v>1945974.55</v>
      </c>
      <c r="BB15" s="54">
        <f>BA15+SUM(N15:AZ15)</f>
        <v>1945974.55</v>
      </c>
      <c r="BC15" s="30" t="str">
        <f>SpellNumber(L15,BB15)</f>
        <v>INR  Nineteen Lakh Forty Five Thousand Nine Hundred &amp; Seventy Four  and Paise Fifty Five Only</v>
      </c>
      <c r="IA15" s="14">
        <v>2</v>
      </c>
      <c r="IB15" s="14" t="s">
        <v>54</v>
      </c>
      <c r="ID15" s="14">
        <v>3487</v>
      </c>
      <c r="IE15" s="15" t="s">
        <v>51</v>
      </c>
      <c r="IF15" s="15" t="s">
        <v>35</v>
      </c>
      <c r="IG15" s="15" t="s">
        <v>30</v>
      </c>
      <c r="IH15" s="15">
        <v>123.223</v>
      </c>
      <c r="II15" s="15" t="s">
        <v>32</v>
      </c>
    </row>
    <row r="16" spans="1:243" s="14" customFormat="1" ht="91.5" customHeight="1">
      <c r="A16" s="29">
        <v>3</v>
      </c>
      <c r="B16" s="30" t="s">
        <v>55</v>
      </c>
      <c r="C16" s="31"/>
      <c r="D16" s="32"/>
      <c r="E16" s="33"/>
      <c r="F16" s="34"/>
      <c r="G16" s="35"/>
      <c r="H16" s="35"/>
      <c r="I16" s="34"/>
      <c r="J16" s="36"/>
      <c r="K16" s="37"/>
      <c r="L16" s="37"/>
      <c r="M16" s="38"/>
      <c r="N16" s="39"/>
      <c r="O16" s="39"/>
      <c r="P16" s="40"/>
      <c r="Q16" s="39"/>
      <c r="R16" s="39"/>
      <c r="S16" s="40"/>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2"/>
      <c r="BB16" s="43"/>
      <c r="BC16" s="30"/>
      <c r="IA16" s="14">
        <v>3</v>
      </c>
      <c r="IB16" s="18" t="s">
        <v>55</v>
      </c>
      <c r="IE16" s="15"/>
      <c r="IF16" s="15" t="s">
        <v>29</v>
      </c>
      <c r="IG16" s="15" t="s">
        <v>30</v>
      </c>
      <c r="IH16" s="15">
        <v>10</v>
      </c>
      <c r="II16" s="15" t="s">
        <v>31</v>
      </c>
    </row>
    <row r="17" spans="1:243" s="14" customFormat="1" ht="75" customHeight="1">
      <c r="A17" s="29">
        <v>3.01</v>
      </c>
      <c r="B17" s="30" t="s">
        <v>56</v>
      </c>
      <c r="C17" s="31"/>
      <c r="D17" s="44">
        <v>288</v>
      </c>
      <c r="E17" s="33" t="s">
        <v>69</v>
      </c>
      <c r="F17" s="45">
        <v>236.35</v>
      </c>
      <c r="G17" s="46"/>
      <c r="H17" s="47"/>
      <c r="I17" s="45" t="s">
        <v>33</v>
      </c>
      <c r="J17" s="48">
        <f>IF(I17="Less(-)",-1,1)</f>
        <v>1</v>
      </c>
      <c r="K17" s="49" t="s">
        <v>34</v>
      </c>
      <c r="L17" s="49" t="s">
        <v>4</v>
      </c>
      <c r="M17" s="50"/>
      <c r="N17" s="46"/>
      <c r="O17" s="46"/>
      <c r="P17" s="51"/>
      <c r="Q17" s="46"/>
      <c r="R17" s="46"/>
      <c r="S17" s="51"/>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3">
        <f>total_amount_ba($B$2,$D$2,D17,F17,J17,K17,M17)</f>
        <v>68068.8</v>
      </c>
      <c r="BB17" s="54">
        <f>BA17+SUM(N17:AZ17)</f>
        <v>68068.8</v>
      </c>
      <c r="BC17" s="30" t="str">
        <f>SpellNumber(L17,BB17)</f>
        <v>INR  Sixty Eight Thousand  &amp;Sixty Eight  and Paise Eighty Only</v>
      </c>
      <c r="IA17" s="14">
        <v>3.01</v>
      </c>
      <c r="IB17" s="14" t="s">
        <v>56</v>
      </c>
      <c r="ID17" s="14">
        <v>235</v>
      </c>
      <c r="IE17" s="15" t="s">
        <v>69</v>
      </c>
      <c r="IF17" s="15" t="s">
        <v>35</v>
      </c>
      <c r="IG17" s="15" t="s">
        <v>30</v>
      </c>
      <c r="IH17" s="15">
        <v>123.223</v>
      </c>
      <c r="II17" s="15" t="s">
        <v>32</v>
      </c>
    </row>
    <row r="18" spans="1:243" s="14" customFormat="1" ht="107.25" customHeight="1">
      <c r="A18" s="29">
        <v>4</v>
      </c>
      <c r="B18" s="30" t="s">
        <v>57</v>
      </c>
      <c r="C18" s="31"/>
      <c r="D18" s="32"/>
      <c r="E18" s="33"/>
      <c r="F18" s="34"/>
      <c r="G18" s="35"/>
      <c r="H18" s="35"/>
      <c r="I18" s="34"/>
      <c r="J18" s="36"/>
      <c r="K18" s="37"/>
      <c r="L18" s="37"/>
      <c r="M18" s="38"/>
      <c r="N18" s="39"/>
      <c r="O18" s="39"/>
      <c r="P18" s="40"/>
      <c r="Q18" s="39"/>
      <c r="R18" s="39"/>
      <c r="S18" s="40"/>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2"/>
      <c r="BB18" s="43"/>
      <c r="BC18" s="30"/>
      <c r="IA18" s="14">
        <v>4</v>
      </c>
      <c r="IB18" s="18" t="s">
        <v>57</v>
      </c>
      <c r="IE18" s="15"/>
      <c r="IF18" s="15" t="s">
        <v>29</v>
      </c>
      <c r="IG18" s="15" t="s">
        <v>30</v>
      </c>
      <c r="IH18" s="15">
        <v>10</v>
      </c>
      <c r="II18" s="15" t="s">
        <v>31</v>
      </c>
    </row>
    <row r="19" spans="1:243" s="14" customFormat="1" ht="63" customHeight="1">
      <c r="A19" s="29">
        <v>4.01</v>
      </c>
      <c r="B19" s="30" t="s">
        <v>58</v>
      </c>
      <c r="C19" s="31"/>
      <c r="D19" s="44">
        <v>32</v>
      </c>
      <c r="E19" s="33" t="s">
        <v>70</v>
      </c>
      <c r="F19" s="45">
        <v>113.1</v>
      </c>
      <c r="G19" s="46"/>
      <c r="H19" s="47"/>
      <c r="I19" s="45" t="s">
        <v>33</v>
      </c>
      <c r="J19" s="48">
        <f>IF(I19="Less(-)",-1,1)</f>
        <v>1</v>
      </c>
      <c r="K19" s="49" t="s">
        <v>34</v>
      </c>
      <c r="L19" s="49" t="s">
        <v>4</v>
      </c>
      <c r="M19" s="50"/>
      <c r="N19" s="46"/>
      <c r="O19" s="46"/>
      <c r="P19" s="51"/>
      <c r="Q19" s="46"/>
      <c r="R19" s="46"/>
      <c r="S19" s="51"/>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3">
        <f>total_amount_ba($B$2,$D$2,D19,F19,J19,K19,M19)</f>
        <v>3619.2</v>
      </c>
      <c r="BB19" s="54">
        <f>BA19+SUM(N19:AZ19)</f>
        <v>3619.2</v>
      </c>
      <c r="BC19" s="30" t="str">
        <f>SpellNumber(L19,BB19)</f>
        <v>INR  Three Thousand Six Hundred &amp; Nineteen  and Paise Twenty Only</v>
      </c>
      <c r="IA19" s="14">
        <v>4.01</v>
      </c>
      <c r="IB19" s="18" t="s">
        <v>58</v>
      </c>
      <c r="ID19" s="14">
        <v>24</v>
      </c>
      <c r="IE19" s="15" t="s">
        <v>70</v>
      </c>
      <c r="IF19" s="15" t="s">
        <v>35</v>
      </c>
      <c r="IG19" s="15" t="s">
        <v>30</v>
      </c>
      <c r="IH19" s="15">
        <v>123.223</v>
      </c>
      <c r="II19" s="15" t="s">
        <v>32</v>
      </c>
    </row>
    <row r="20" spans="1:243" s="14" customFormat="1" ht="68.25" customHeight="1">
      <c r="A20" s="29">
        <v>4.02</v>
      </c>
      <c r="B20" s="30" t="s">
        <v>59</v>
      </c>
      <c r="C20" s="31"/>
      <c r="D20" s="44">
        <v>32</v>
      </c>
      <c r="E20" s="33" t="s">
        <v>70</v>
      </c>
      <c r="F20" s="45">
        <v>98</v>
      </c>
      <c r="G20" s="46"/>
      <c r="H20" s="47"/>
      <c r="I20" s="45" t="s">
        <v>33</v>
      </c>
      <c r="J20" s="48">
        <f>IF(I20="Less(-)",-1,1)</f>
        <v>1</v>
      </c>
      <c r="K20" s="49" t="s">
        <v>34</v>
      </c>
      <c r="L20" s="49" t="s">
        <v>4</v>
      </c>
      <c r="M20" s="50"/>
      <c r="N20" s="46"/>
      <c r="O20" s="46"/>
      <c r="P20" s="51"/>
      <c r="Q20" s="46"/>
      <c r="R20" s="46"/>
      <c r="S20" s="51"/>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3">
        <f>total_amount_ba($B$2,$D$2,D20,F20,J20,K20,M20)</f>
        <v>3136</v>
      </c>
      <c r="BB20" s="54">
        <f>BA20+SUM(N20:AZ20)</f>
        <v>3136</v>
      </c>
      <c r="BC20" s="30" t="str">
        <f>SpellNumber(L20,BB20)</f>
        <v>INR  Three Thousand One Hundred &amp; Thirty Six  Only</v>
      </c>
      <c r="IA20" s="14">
        <v>4.02</v>
      </c>
      <c r="IB20" s="14" t="s">
        <v>59</v>
      </c>
      <c r="ID20" s="14">
        <v>24</v>
      </c>
      <c r="IE20" s="15" t="s">
        <v>70</v>
      </c>
      <c r="IF20" s="15" t="s">
        <v>35</v>
      </c>
      <c r="IG20" s="15" t="s">
        <v>30</v>
      </c>
      <c r="IH20" s="15">
        <v>123.223</v>
      </c>
      <c r="II20" s="15" t="s">
        <v>32</v>
      </c>
    </row>
    <row r="21" spans="1:243" s="14" customFormat="1" ht="71.25" customHeight="1">
      <c r="A21" s="29">
        <v>4.03</v>
      </c>
      <c r="B21" s="30" t="s">
        <v>60</v>
      </c>
      <c r="C21" s="31"/>
      <c r="D21" s="44">
        <v>32</v>
      </c>
      <c r="E21" s="33" t="s">
        <v>70</v>
      </c>
      <c r="F21" s="45">
        <v>102.65</v>
      </c>
      <c r="G21" s="46"/>
      <c r="H21" s="47"/>
      <c r="I21" s="45" t="s">
        <v>33</v>
      </c>
      <c r="J21" s="48">
        <f>IF(I21="Less(-)",-1,1)</f>
        <v>1</v>
      </c>
      <c r="K21" s="49" t="s">
        <v>34</v>
      </c>
      <c r="L21" s="49" t="s">
        <v>4</v>
      </c>
      <c r="M21" s="50"/>
      <c r="N21" s="46"/>
      <c r="O21" s="46"/>
      <c r="P21" s="51"/>
      <c r="Q21" s="46"/>
      <c r="R21" s="46"/>
      <c r="S21" s="51"/>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3">
        <f>total_amount_ba($B$2,$D$2,D21,F21,J21,K21,M21)</f>
        <v>3284.8</v>
      </c>
      <c r="BB21" s="54">
        <f>BA21+SUM(N21:AZ21)</f>
        <v>3284.8</v>
      </c>
      <c r="BC21" s="30" t="str">
        <f>SpellNumber(L21,BB21)</f>
        <v>INR  Three Thousand Two Hundred &amp; Eighty Four  and Paise Eighty Only</v>
      </c>
      <c r="IA21" s="14">
        <v>4.03</v>
      </c>
      <c r="IB21" s="14" t="s">
        <v>60</v>
      </c>
      <c r="ID21" s="14">
        <v>24</v>
      </c>
      <c r="IE21" s="15" t="s">
        <v>70</v>
      </c>
      <c r="IF21" s="15" t="s">
        <v>35</v>
      </c>
      <c r="IG21" s="15" t="s">
        <v>30</v>
      </c>
      <c r="IH21" s="15">
        <v>123.223</v>
      </c>
      <c r="II21" s="15" t="s">
        <v>32</v>
      </c>
    </row>
    <row r="22" spans="1:243" s="14" customFormat="1" ht="54.75" customHeight="1">
      <c r="A22" s="29">
        <v>5</v>
      </c>
      <c r="B22" s="30" t="s">
        <v>61</v>
      </c>
      <c r="C22" s="31"/>
      <c r="D22" s="32"/>
      <c r="E22" s="33"/>
      <c r="F22" s="34"/>
      <c r="G22" s="35"/>
      <c r="H22" s="35"/>
      <c r="I22" s="34"/>
      <c r="J22" s="36"/>
      <c r="K22" s="37"/>
      <c r="L22" s="37"/>
      <c r="M22" s="38"/>
      <c r="N22" s="39"/>
      <c r="O22" s="39"/>
      <c r="P22" s="40"/>
      <c r="Q22" s="39"/>
      <c r="R22" s="39"/>
      <c r="S22" s="40"/>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2"/>
      <c r="BB22" s="43"/>
      <c r="BC22" s="30"/>
      <c r="IA22" s="14">
        <v>5</v>
      </c>
      <c r="IB22" s="14" t="s">
        <v>61</v>
      </c>
      <c r="IE22" s="15"/>
      <c r="IF22" s="15" t="s">
        <v>29</v>
      </c>
      <c r="IG22" s="15" t="s">
        <v>30</v>
      </c>
      <c r="IH22" s="15">
        <v>10</v>
      </c>
      <c r="II22" s="15" t="s">
        <v>31</v>
      </c>
    </row>
    <row r="23" spans="1:243" s="14" customFormat="1" ht="47.25" customHeight="1">
      <c r="A23" s="29">
        <v>5.01</v>
      </c>
      <c r="B23" s="30" t="s">
        <v>62</v>
      </c>
      <c r="C23" s="31"/>
      <c r="D23" s="44">
        <v>115</v>
      </c>
      <c r="E23" s="33" t="s">
        <v>71</v>
      </c>
      <c r="F23" s="45">
        <v>62</v>
      </c>
      <c r="G23" s="46"/>
      <c r="H23" s="46"/>
      <c r="I23" s="45" t="s">
        <v>33</v>
      </c>
      <c r="J23" s="48">
        <f>IF(I23="Less(-)",-1,1)</f>
        <v>1</v>
      </c>
      <c r="K23" s="49" t="s">
        <v>34</v>
      </c>
      <c r="L23" s="49" t="s">
        <v>4</v>
      </c>
      <c r="M23" s="55"/>
      <c r="N23" s="46"/>
      <c r="O23" s="46"/>
      <c r="P23" s="51"/>
      <c r="Q23" s="46"/>
      <c r="R23" s="46"/>
      <c r="S23" s="51"/>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3">
        <f>total_amount_ba($B$2,$D$2,D23,F23,J23,K23,M23)</f>
        <v>7130</v>
      </c>
      <c r="BB23" s="54">
        <f>BA23+SUM(N23:AZ23)</f>
        <v>7130</v>
      </c>
      <c r="BC23" s="30" t="str">
        <f>SpellNumber(L23,BB23)</f>
        <v>INR  Seven Thousand One Hundred &amp; Thirty  Only</v>
      </c>
      <c r="IA23" s="14">
        <v>5.01</v>
      </c>
      <c r="IB23" s="14" t="s">
        <v>62</v>
      </c>
      <c r="ID23" s="14">
        <v>94</v>
      </c>
      <c r="IE23" s="15" t="s">
        <v>71</v>
      </c>
      <c r="IF23" s="15" t="s">
        <v>37</v>
      </c>
      <c r="IG23" s="15" t="s">
        <v>38</v>
      </c>
      <c r="IH23" s="15">
        <v>10</v>
      </c>
      <c r="II23" s="15" t="s">
        <v>32</v>
      </c>
    </row>
    <row r="24" spans="1:243" s="14" customFormat="1" ht="56.25" customHeight="1">
      <c r="A24" s="29">
        <v>6</v>
      </c>
      <c r="B24" s="30" t="s">
        <v>63</v>
      </c>
      <c r="C24" s="31"/>
      <c r="D24" s="32"/>
      <c r="E24" s="33"/>
      <c r="F24" s="34"/>
      <c r="G24" s="35"/>
      <c r="H24" s="35"/>
      <c r="I24" s="34"/>
      <c r="J24" s="36"/>
      <c r="K24" s="37"/>
      <c r="L24" s="37"/>
      <c r="M24" s="38"/>
      <c r="N24" s="39"/>
      <c r="O24" s="39"/>
      <c r="P24" s="40"/>
      <c r="Q24" s="39"/>
      <c r="R24" s="39"/>
      <c r="S24" s="40"/>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2"/>
      <c r="BB24" s="43"/>
      <c r="BC24" s="30"/>
      <c r="IA24" s="14">
        <v>6</v>
      </c>
      <c r="IB24" s="18" t="s">
        <v>63</v>
      </c>
      <c r="IE24" s="15"/>
      <c r="IF24" s="15" t="s">
        <v>29</v>
      </c>
      <c r="IG24" s="15" t="s">
        <v>30</v>
      </c>
      <c r="IH24" s="15">
        <v>10</v>
      </c>
      <c r="II24" s="15" t="s">
        <v>31</v>
      </c>
    </row>
    <row r="25" spans="1:243" s="14" customFormat="1" ht="48" customHeight="1">
      <c r="A25" s="29">
        <v>6.01</v>
      </c>
      <c r="B25" s="30" t="s">
        <v>64</v>
      </c>
      <c r="C25" s="31"/>
      <c r="D25" s="44">
        <v>7</v>
      </c>
      <c r="E25" s="33" t="s">
        <v>72</v>
      </c>
      <c r="F25" s="45">
        <v>5481.95</v>
      </c>
      <c r="G25" s="46"/>
      <c r="H25" s="46"/>
      <c r="I25" s="45" t="s">
        <v>33</v>
      </c>
      <c r="J25" s="48">
        <f>IF(I25="Less(-)",-1,1)</f>
        <v>1</v>
      </c>
      <c r="K25" s="49" t="s">
        <v>34</v>
      </c>
      <c r="L25" s="49" t="s">
        <v>4</v>
      </c>
      <c r="M25" s="55"/>
      <c r="N25" s="46"/>
      <c r="O25" s="46"/>
      <c r="P25" s="51"/>
      <c r="Q25" s="46"/>
      <c r="R25" s="46"/>
      <c r="S25" s="51"/>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3">
        <f>total_amount_ba($B$2,$D$2,D25,F25,J25,K25,M25)</f>
        <v>38373.65</v>
      </c>
      <c r="BB25" s="54">
        <f>BA25+SUM(N25:AZ25)</f>
        <v>38373.65</v>
      </c>
      <c r="BC25" s="30" t="str">
        <f>SpellNumber(L25,BB25)</f>
        <v>INR  Thirty Eight Thousand Three Hundred &amp; Seventy Three  and Paise Sixty Five Only</v>
      </c>
      <c r="IA25" s="14">
        <v>6.01</v>
      </c>
      <c r="IB25" s="14" t="s">
        <v>64</v>
      </c>
      <c r="ID25" s="14">
        <v>2</v>
      </c>
      <c r="IE25" s="15" t="s">
        <v>72</v>
      </c>
      <c r="IF25" s="15" t="s">
        <v>35</v>
      </c>
      <c r="IG25" s="15" t="s">
        <v>30</v>
      </c>
      <c r="IH25" s="15">
        <v>123.223</v>
      </c>
      <c r="II25" s="15" t="s">
        <v>32</v>
      </c>
    </row>
    <row r="26" spans="1:243" s="14" customFormat="1" ht="74.25" customHeight="1">
      <c r="A26" s="29">
        <v>7</v>
      </c>
      <c r="B26" s="30" t="s">
        <v>65</v>
      </c>
      <c r="C26" s="31"/>
      <c r="D26" s="44">
        <v>286</v>
      </c>
      <c r="E26" s="33" t="s">
        <v>73</v>
      </c>
      <c r="F26" s="45">
        <v>22.4</v>
      </c>
      <c r="G26" s="46"/>
      <c r="H26" s="46"/>
      <c r="I26" s="45" t="s">
        <v>33</v>
      </c>
      <c r="J26" s="48">
        <f>IF(I26="Less(-)",-1,1)</f>
        <v>1</v>
      </c>
      <c r="K26" s="49" t="s">
        <v>34</v>
      </c>
      <c r="L26" s="49" t="s">
        <v>4</v>
      </c>
      <c r="M26" s="55"/>
      <c r="N26" s="46"/>
      <c r="O26" s="46"/>
      <c r="P26" s="51"/>
      <c r="Q26" s="46"/>
      <c r="R26" s="46"/>
      <c r="S26" s="51"/>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3">
        <f>total_amount_ba($B$2,$D$2,D26,F26,J26,K26,M26)</f>
        <v>6406.4</v>
      </c>
      <c r="BB26" s="54">
        <f>BA26+SUM(N26:AZ26)</f>
        <v>6406.4</v>
      </c>
      <c r="BC26" s="30" t="str">
        <f>SpellNumber(L26,BB26)</f>
        <v>INR  Six Thousand Four Hundred &amp; Six  and Paise Forty Only</v>
      </c>
      <c r="IA26" s="14">
        <v>7</v>
      </c>
      <c r="IB26" s="14" t="s">
        <v>65</v>
      </c>
      <c r="ID26" s="14">
        <v>134</v>
      </c>
      <c r="IE26" s="15" t="s">
        <v>73</v>
      </c>
      <c r="IF26" s="15" t="s">
        <v>37</v>
      </c>
      <c r="IG26" s="15" t="s">
        <v>38</v>
      </c>
      <c r="IH26" s="15">
        <v>10</v>
      </c>
      <c r="II26" s="15" t="s">
        <v>32</v>
      </c>
    </row>
    <row r="27" spans="1:243" s="14" customFormat="1" ht="42.75" customHeight="1">
      <c r="A27" s="29">
        <v>8</v>
      </c>
      <c r="B27" s="30" t="s">
        <v>66</v>
      </c>
      <c r="C27" s="31"/>
      <c r="D27" s="32"/>
      <c r="E27" s="33"/>
      <c r="F27" s="34"/>
      <c r="G27" s="35"/>
      <c r="H27" s="35"/>
      <c r="I27" s="34"/>
      <c r="J27" s="36"/>
      <c r="K27" s="37"/>
      <c r="L27" s="37"/>
      <c r="M27" s="38"/>
      <c r="N27" s="39"/>
      <c r="O27" s="39"/>
      <c r="P27" s="40"/>
      <c r="Q27" s="39"/>
      <c r="R27" s="39"/>
      <c r="S27" s="40"/>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2"/>
      <c r="BB27" s="43"/>
      <c r="BC27" s="30"/>
      <c r="IA27" s="14">
        <v>8</v>
      </c>
      <c r="IB27" s="18" t="s">
        <v>66</v>
      </c>
      <c r="IE27" s="15"/>
      <c r="IF27" s="15" t="s">
        <v>29</v>
      </c>
      <c r="IG27" s="15" t="s">
        <v>30</v>
      </c>
      <c r="IH27" s="15">
        <v>10</v>
      </c>
      <c r="II27" s="15" t="s">
        <v>31</v>
      </c>
    </row>
    <row r="28" spans="1:243" s="14" customFormat="1" ht="45.75" customHeight="1">
      <c r="A28" s="29">
        <v>8.01</v>
      </c>
      <c r="B28" s="30" t="s">
        <v>67</v>
      </c>
      <c r="C28" s="31"/>
      <c r="D28" s="44">
        <v>286</v>
      </c>
      <c r="E28" s="33" t="s">
        <v>51</v>
      </c>
      <c r="F28" s="45">
        <v>168.25</v>
      </c>
      <c r="G28" s="46"/>
      <c r="H28" s="46"/>
      <c r="I28" s="45" t="s">
        <v>33</v>
      </c>
      <c r="J28" s="48">
        <f>IF(I28="Less(-)",-1,1)</f>
        <v>1</v>
      </c>
      <c r="K28" s="49" t="s">
        <v>34</v>
      </c>
      <c r="L28" s="49" t="s">
        <v>4</v>
      </c>
      <c r="M28" s="55"/>
      <c r="N28" s="46"/>
      <c r="O28" s="46"/>
      <c r="P28" s="51"/>
      <c r="Q28" s="46"/>
      <c r="R28" s="46"/>
      <c r="S28" s="51"/>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3">
        <f>total_amount_ba($B$2,$D$2,D28,F28,J28,K28,M28)</f>
        <v>48119.5</v>
      </c>
      <c r="BB28" s="54">
        <f>BA28+SUM(N28:AZ28)</f>
        <v>48119.5</v>
      </c>
      <c r="BC28" s="30" t="str">
        <f>SpellNumber(L28,BB28)</f>
        <v>INR  Forty Eight Thousand One Hundred &amp; Nineteen  and Paise Fifty Only</v>
      </c>
      <c r="IA28" s="14">
        <v>8.01</v>
      </c>
      <c r="IB28" s="14" t="s">
        <v>67</v>
      </c>
      <c r="ID28" s="14">
        <v>134</v>
      </c>
      <c r="IE28" s="15" t="s">
        <v>51</v>
      </c>
      <c r="IF28" s="15" t="s">
        <v>35</v>
      </c>
      <c r="IG28" s="15" t="s">
        <v>30</v>
      </c>
      <c r="IH28" s="15">
        <v>123.223</v>
      </c>
      <c r="II28" s="15" t="s">
        <v>32</v>
      </c>
    </row>
    <row r="29" spans="1:243" s="14" customFormat="1" ht="104.25" customHeight="1">
      <c r="A29" s="29">
        <v>9</v>
      </c>
      <c r="B29" s="30" t="s">
        <v>49</v>
      </c>
      <c r="C29" s="31"/>
      <c r="D29" s="32"/>
      <c r="E29" s="33"/>
      <c r="F29" s="34"/>
      <c r="G29" s="35"/>
      <c r="H29" s="35"/>
      <c r="I29" s="34"/>
      <c r="J29" s="36"/>
      <c r="K29" s="37"/>
      <c r="L29" s="37"/>
      <c r="M29" s="38"/>
      <c r="N29" s="39"/>
      <c r="O29" s="39"/>
      <c r="P29" s="40"/>
      <c r="Q29" s="39"/>
      <c r="R29" s="39"/>
      <c r="S29" s="40"/>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2"/>
      <c r="BB29" s="43"/>
      <c r="BC29" s="30"/>
      <c r="IA29" s="14">
        <v>9</v>
      </c>
      <c r="IB29" s="18" t="s">
        <v>49</v>
      </c>
      <c r="IE29" s="15"/>
      <c r="IF29" s="15" t="s">
        <v>29</v>
      </c>
      <c r="IG29" s="15" t="s">
        <v>30</v>
      </c>
      <c r="IH29" s="15">
        <v>10</v>
      </c>
      <c r="II29" s="15" t="s">
        <v>31</v>
      </c>
    </row>
    <row r="30" spans="1:243" s="14" customFormat="1" ht="55.5" customHeight="1">
      <c r="A30" s="29">
        <v>9.01</v>
      </c>
      <c r="B30" s="30" t="s">
        <v>50</v>
      </c>
      <c r="C30" s="31"/>
      <c r="D30" s="44">
        <v>200</v>
      </c>
      <c r="E30" s="33" t="s">
        <v>51</v>
      </c>
      <c r="F30" s="45">
        <v>274.8</v>
      </c>
      <c r="G30" s="46"/>
      <c r="H30" s="47"/>
      <c r="I30" s="45" t="s">
        <v>33</v>
      </c>
      <c r="J30" s="48">
        <f>IF(I30="Less(-)",-1,1)</f>
        <v>1</v>
      </c>
      <c r="K30" s="49" t="s">
        <v>34</v>
      </c>
      <c r="L30" s="49" t="s">
        <v>4</v>
      </c>
      <c r="M30" s="50"/>
      <c r="N30" s="46"/>
      <c r="O30" s="46"/>
      <c r="P30" s="51"/>
      <c r="Q30" s="46"/>
      <c r="R30" s="46"/>
      <c r="S30" s="51"/>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3">
        <f>total_amount_ba($B$2,$D$2,D30,F30,J30,K30,M30)</f>
        <v>54960</v>
      </c>
      <c r="BB30" s="54">
        <f>BA30+SUM(N30:AZ30)</f>
        <v>54960</v>
      </c>
      <c r="BC30" s="30" t="str">
        <f>SpellNumber(L30,BB30)</f>
        <v>INR  Fifty Four Thousand Nine Hundred &amp; Sixty  Only</v>
      </c>
      <c r="IA30" s="14">
        <v>9.01</v>
      </c>
      <c r="IB30" s="14" t="s">
        <v>50</v>
      </c>
      <c r="ID30" s="14">
        <v>100</v>
      </c>
      <c r="IE30" s="15" t="s">
        <v>51</v>
      </c>
      <c r="IF30" s="15" t="s">
        <v>35</v>
      </c>
      <c r="IG30" s="15" t="s">
        <v>30</v>
      </c>
      <c r="IH30" s="15">
        <v>123.223</v>
      </c>
      <c r="II30" s="15" t="s">
        <v>32</v>
      </c>
    </row>
    <row r="31" spans="1:243" s="14" customFormat="1" ht="57.75" customHeight="1">
      <c r="A31" s="29">
        <v>10</v>
      </c>
      <c r="B31" s="30" t="s">
        <v>68</v>
      </c>
      <c r="C31" s="31"/>
      <c r="D31" s="44">
        <v>10</v>
      </c>
      <c r="E31" s="33" t="s">
        <v>74</v>
      </c>
      <c r="F31" s="45">
        <v>339</v>
      </c>
      <c r="G31" s="46"/>
      <c r="H31" s="47"/>
      <c r="I31" s="45" t="s">
        <v>33</v>
      </c>
      <c r="J31" s="48">
        <f>IF(I31="Less(-)",-1,1)</f>
        <v>1</v>
      </c>
      <c r="K31" s="49" t="s">
        <v>34</v>
      </c>
      <c r="L31" s="49" t="s">
        <v>4</v>
      </c>
      <c r="M31" s="50"/>
      <c r="N31" s="46"/>
      <c r="O31" s="46"/>
      <c r="P31" s="51"/>
      <c r="Q31" s="46"/>
      <c r="R31" s="46"/>
      <c r="S31" s="51"/>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3">
        <f>total_amount_ba($B$2,$D$2,D31,F31,J31,K31,M31)</f>
        <v>3390</v>
      </c>
      <c r="BB31" s="54">
        <f>BA31+SUM(N31:AZ31)</f>
        <v>3390</v>
      </c>
      <c r="BC31" s="30" t="str">
        <f>SpellNumber(L31,BB31)</f>
        <v>INR  Three Thousand Three Hundred &amp; Ninety  Only</v>
      </c>
      <c r="IA31" s="14">
        <v>10</v>
      </c>
      <c r="IB31" s="14" t="s">
        <v>68</v>
      </c>
      <c r="ID31" s="14">
        <v>8</v>
      </c>
      <c r="IE31" s="15" t="s">
        <v>74</v>
      </c>
      <c r="IF31" s="15" t="s">
        <v>35</v>
      </c>
      <c r="IG31" s="15" t="s">
        <v>30</v>
      </c>
      <c r="IH31" s="15">
        <v>123.223</v>
      </c>
      <c r="II31" s="15" t="s">
        <v>32</v>
      </c>
    </row>
    <row r="32" spans="1:243" s="14" customFormat="1" ht="83.25" customHeight="1">
      <c r="A32" s="56" t="s">
        <v>40</v>
      </c>
      <c r="B32" s="57"/>
      <c r="C32" s="58"/>
      <c r="D32" s="59"/>
      <c r="E32" s="59"/>
      <c r="F32" s="59"/>
      <c r="G32" s="59"/>
      <c r="H32" s="60"/>
      <c r="I32" s="60"/>
      <c r="J32" s="60"/>
      <c r="K32" s="60"/>
      <c r="L32" s="61"/>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3">
        <f>SUM(BA14:BA31)</f>
        <v>7138028</v>
      </c>
      <c r="BB32" s="64">
        <f>SUM(BB14:BB25)</f>
        <v>7025152.1</v>
      </c>
      <c r="BC32" s="30" t="str">
        <f>SpellNumber($E$2,BB32)</f>
        <v>INR  Seventy Lakh Twenty Five Thousand One Hundred &amp; Fifty Two  and Paise Ten Only</v>
      </c>
      <c r="IE32" s="15">
        <v>4</v>
      </c>
      <c r="IF32" s="15" t="s">
        <v>36</v>
      </c>
      <c r="IG32" s="15" t="s">
        <v>39</v>
      </c>
      <c r="IH32" s="15">
        <v>10</v>
      </c>
      <c r="II32" s="15" t="s">
        <v>32</v>
      </c>
    </row>
    <row r="33" spans="1:243" s="16" customFormat="1" ht="41.25" customHeight="1">
      <c r="A33" s="57" t="s">
        <v>41</v>
      </c>
      <c r="B33" s="65"/>
      <c r="C33" s="66"/>
      <c r="D33" s="67"/>
      <c r="E33" s="68" t="s">
        <v>44</v>
      </c>
      <c r="F33" s="69"/>
      <c r="G33" s="70"/>
      <c r="H33" s="71"/>
      <c r="I33" s="71"/>
      <c r="J33" s="71"/>
      <c r="K33" s="67"/>
      <c r="L33" s="72"/>
      <c r="M33" s="73"/>
      <c r="N33" s="74"/>
      <c r="O33" s="62"/>
      <c r="P33" s="62"/>
      <c r="Q33" s="62"/>
      <c r="R33" s="62"/>
      <c r="S33" s="62"/>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5">
        <f>IF(ISBLANK(F33),0,IF(E33="Excess (+)",ROUND(BA32+(BA32*F33),2),IF(E33="Less (-)",ROUND(BA32+(BA32*F33*(-1)),2),IF(E33="At Par",BA32,0))))</f>
        <v>0</v>
      </c>
      <c r="BB33" s="76">
        <f>ROUND(BA33,0)</f>
        <v>0</v>
      </c>
      <c r="BC33" s="30" t="str">
        <f>SpellNumber($E$2,BB33)</f>
        <v>INR Zero Only</v>
      </c>
      <c r="IE33" s="17"/>
      <c r="IF33" s="17"/>
      <c r="IG33" s="17"/>
      <c r="IH33" s="17"/>
      <c r="II33" s="17"/>
    </row>
    <row r="34" spans="1:243" s="16" customFormat="1" ht="41.25" customHeight="1">
      <c r="A34" s="56" t="s">
        <v>42</v>
      </c>
      <c r="B34" s="56"/>
      <c r="C34" s="78" t="str">
        <f>SpellNumber($E$2,BB33)</f>
        <v>INR Zero Only</v>
      </c>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IE34" s="17"/>
      <c r="IF34" s="17"/>
      <c r="IG34" s="17"/>
      <c r="IH34" s="17"/>
      <c r="II34" s="17"/>
    </row>
    <row r="37" ht="15"/>
    <row r="38" ht="15"/>
    <row r="39" ht="15"/>
    <row r="40" ht="15"/>
    <row r="41" ht="15"/>
    <row r="42" ht="15"/>
    <row r="43" ht="15"/>
    <row r="44" ht="15"/>
    <row r="45" ht="15"/>
    <row r="46" ht="15"/>
    <row r="47" ht="15"/>
    <row r="49" ht="15"/>
    <row r="50" ht="15"/>
    <row r="51" ht="15"/>
  </sheetData>
  <sheetProtection password="EEC8" sheet="1"/>
  <mergeCells count="8">
    <mergeCell ref="A9:BC9"/>
    <mergeCell ref="C34:BC34"/>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
      <formula1>IF(E33="Select",-1,IF(E33="At Par",0,0))</formula1>
      <formula2>IF(E33="Select",-1,IF(E33="At Par",0,0.99))</formula2>
    </dataValidation>
    <dataValidation type="list" allowBlank="1" showErrorMessage="1" sqref="E3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decimal" allowBlank="1" showInputMessage="1" showErrorMessage="1" promptTitle="Rate Entry" prompt="Please enter VAT charges in Rupees for this item. " errorTitle="Invaid Entry" error="Only Numeric Values are allowed. " sqref="M30:M31 M23 M17 M25:M26 M14:M15 M28 M19:M21">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3:H31">
      <formula1>0</formula1>
      <formula2>999999999999999</formula2>
    </dataValidation>
    <dataValidation type="list" allowBlank="1" showInputMessage="1" showErrorMessage="1" sqref="L13 L14 L15 L16 L17 L18 L19 L20 L21 L22 L23 L24 L25 L26 L27 L28 L29 L31 L30">
      <formula1>"INR"</formula1>
    </dataValidation>
    <dataValidation type="list" allowBlank="1" showErrorMessage="1" sqref="K13:K31">
      <formula1>"Partial Conversion,Full Conversion"</formula1>
      <formula2>0</formula2>
    </dataValidation>
    <dataValidation allowBlank="1" showInputMessage="1" showErrorMessage="1" promptTitle="Addition / Deduction" prompt="Please Choose the correct One" sqref="J13:J31">
      <formula1>0</formula1>
      <formula2>0</formula2>
    </dataValidation>
    <dataValidation type="list" showErrorMessage="1" sqref="I13:I31">
      <formula1>"Excess(+),Less(-)"</formula1>
      <formula2>0</formula2>
    </dataValidation>
    <dataValidation type="decimal" allowBlank="1" showErrorMessage="1" errorTitle="Invalid Entry" error="Only Numeric Values are allowed. " sqref="A13:A31">
      <formula1>0</formula1>
      <formula2>999999999999999</formula2>
    </dataValidation>
    <dataValidation allowBlank="1" showInputMessage="1" showErrorMessage="1" promptTitle="Itemcode/Make" prompt="Please enter text" sqref="C13:C3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 allowBlank="1" showInputMessage="1" showErrorMessage="1" promptTitle="Units" prompt="Please enter Units in text" sqref="E13:E31">
      <formula1>0</formula1>
      <formula2>0</formula2>
    </dataValidation>
    <dataValidation type="decimal" allowBlank="1" showInputMessage="1" showErrorMessage="1" promptTitle="Quantity" prompt="Please enter the Quantity for this item. " errorTitle="Invalid Entry" error="Only Numeric Values are allowed. " sqref="F13:F31 D13:D31">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43</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Anurag Pandey</cp:lastModifiedBy>
  <cp:lastPrinted>2016-06-30T05:08:09Z</cp:lastPrinted>
  <dcterms:created xsi:type="dcterms:W3CDTF">2009-01-30T06:42:42Z</dcterms:created>
  <dcterms:modified xsi:type="dcterms:W3CDTF">2019-12-10T21:44:54Z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