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<sst xmlns="http://schemas.openxmlformats.org/spreadsheetml/2006/main" count="801" uniqueCount="249">
  <si>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</si>
  <si>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</si>
  <si>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</si>
  <si>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</si>
  <si>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</si>
  <si>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</si>
  <si>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</si>
  <si>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</si>
  <si>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</si>
  <si>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</si>
  <si>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</si>
  <si>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</si>
  <si>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</si>
  <si>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</si>
  <si>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</si>
  <si>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</si>
  <si>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</si>
  <si>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</si>
  <si>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</si>
  <si>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</si>
  <si>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</si>
  <si>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</si>
  <si>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</si>
  <si>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</si>
  <si>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</si>
  <si>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</si>
  <si>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</si>
  <si>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</si>
  <si>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</si>
  <si>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</si>
  <si>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</si>
  <si>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</si>
  <si>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</si>
  <si>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</si>
  <si>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</si>
  <si>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</si>
  <si>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</si>
  <si>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</si>
  <si>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</si>
  <si>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</si>
  <si>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</si>
  <si>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</si>
  <si>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</si>
  <si>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</si>
  <si>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</si>
  <si>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</si>
  <si>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</si>
  <si>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</si>
  <si>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</si>
  <si>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</si>
  <si>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</si>
  <si>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</si>
  <si>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</si>
  <si>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</si>
  <si>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</si>
  <si>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</si>
  <si>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</si>
  <si>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</si>
  <si>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</si>
  <si>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</si>
  <si>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</si>
  <si>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</si>
  <si>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</si>
  <si>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</si>
  <si>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</si>
  <si>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</si>
  <si>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</si>
  <si>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</si>
  <si>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</si>
  <si>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</si>
  <si>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</si>
  <si>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Kg</t>
  </si>
  <si>
    <t>trip</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</si>
  <si>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</si>
  <si>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</si>
  <si>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</si>
  <si>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</si>
  <si>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</si>
  <si>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</si>
  <si>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</si>
  <si>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</si>
  <si>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</si>
  <si>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</si>
  <si>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</si>
  <si>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</si>
  <si>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</si>
  <si>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</si>
  <si>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</si>
  <si>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</si>
  <si>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</si>
  <si>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</si>
  <si>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</si>
  <si>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</si>
  <si>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</si>
  <si>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</si>
  <si>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</si>
  <si>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</si>
  <si>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</si>
  <si>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</si>
  <si>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</si>
  <si>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</si>
  <si>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</si>
  <si>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</si>
  <si>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</si>
  <si>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</si>
  <si>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</si>
  <si>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</si>
  <si>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</si>
  <si>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</si>
  <si>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</si>
  <si>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</si>
  <si>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</si>
  <si>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</si>
  <si>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Dismantling tile work in floors and roofs laid in cement mortar including stacking material within 50 metres lead.
For thickness of tiles 10 mm to 25 mm   (15.23.1)</t>
  </si>
  <si>
    <t>Providing and applying white cement based putty of average thickness 1 mm, of approved brand and manufacturer, over the plastered wall surface to prepare the surface even and smooth complete.  (13.80)</t>
  </si>
  <si>
    <t>Structural steel work riveted, bolted or welded in built up sections, trusses and framed work, including cutting, hoisting, fixing in position and applying a priming coat of approved steel primer all complete. (10.2)</t>
  </si>
  <si>
    <r>
      <t xml:space="preserve">TOTAL AMOUNT  With Taxes
           in
     </t>
    </r>
    <r>
      <rPr>
        <b/>
        <sz val="11"/>
        <color indexed="10"/>
        <rFont val="Arial"/>
        <family val="2"/>
      </rPr>
      <t xml:space="preserve"> Rs.      P</t>
    </r>
  </si>
  <si>
    <r>
      <t xml:space="preserve">Dismantling tile work in floors and roofs laid in cement mortar including stacking material within 50 metres lead.
For thickness of tiles 10 mm to 25 mm   </t>
    </r>
    <r>
      <rPr>
        <b/>
        <sz val="14"/>
        <color indexed="8"/>
        <rFont val="Times New Roman"/>
        <family val="1"/>
      </rPr>
      <t>(15.23.1)</t>
    </r>
  </si>
  <si>
    <t>Sqm</t>
  </si>
  <si>
    <r>
      <t>Dismantling old plaster or skirting raking out joints and cleaning the surface for plaster including disposal of rubbish to the dumping ground within 50 metres lead.</t>
    </r>
    <r>
      <rPr>
        <b/>
        <sz val="14"/>
        <color indexed="8"/>
        <rFont val="Times New Roman"/>
        <family val="1"/>
      </rPr>
      <t xml:space="preserve"> (15.56)</t>
    </r>
  </si>
  <si>
    <t> 3</t>
  </si>
  <si>
    <r>
      <t xml:space="preserve">Demolishing cement concrete manually/ by mechanical means including disposal of material within 50 metres lead as per direction of Engineer - in - charge.
Nominal concrete 1:3:6 or richer mix (i/c equivalent design mix) </t>
    </r>
    <r>
      <rPr>
        <b/>
        <sz val="14"/>
        <color indexed="8"/>
        <rFont val="Times New Roman"/>
        <family val="1"/>
      </rPr>
      <t>(15.2.1)</t>
    </r>
  </si>
  <si>
    <t>Cum</t>
  </si>
  <si>
    <t> 4</t>
  </si>
  <si>
    <r>
      <t xml:space="preserve">Demolishing brick work manually/ by mechanical means including stacking of serviceable material and disposal of unserviceable material within 50 metres lead as per direction of Engineer-in-charge. 
In cement mortar </t>
    </r>
    <r>
      <rPr>
        <b/>
        <sz val="14"/>
        <color indexed="8"/>
        <rFont val="Times New Roman"/>
        <family val="1"/>
      </rPr>
      <t xml:space="preserve"> (15.7.4)</t>
    </r>
  </si>
  <si>
    <r>
      <t xml:space="preserve">Providing and applying white cement based putty of average thickness 1 mm, of approved brand and manufacturer, over the plastered wall surface to prepare the surface even and smooth complete. </t>
    </r>
    <r>
      <rPr>
        <b/>
        <sz val="14"/>
        <color indexed="8"/>
        <rFont val="Times New Roman"/>
        <family val="1"/>
      </rPr>
      <t xml:space="preserve"> (13.80)</t>
    </r>
  </si>
  <si>
    <t> 6</t>
  </si>
  <si>
    <r>
      <t xml:space="preserve">Distempering with oil bound washable distemper of approved brand and manufacture to give an even shade :  
New work (two or more coats) over and including water tinnable priming coat with cement primer  </t>
    </r>
    <r>
      <rPr>
        <b/>
        <sz val="14"/>
        <color indexed="8"/>
        <rFont val="Times New Roman"/>
        <family val="1"/>
      </rPr>
      <t>(13.41.1)</t>
    </r>
  </si>
  <si>
    <t> 7</t>
  </si>
  <si>
    <r>
      <t>Painting with synthetic enamel paint of approved brand and manufacture of required colour to give an even shade :
One or more coats on old work</t>
    </r>
    <r>
      <rPr>
        <b/>
        <sz val="14"/>
        <color indexed="8"/>
        <rFont val="Times New Roman"/>
        <family val="1"/>
      </rPr>
      <t xml:space="preserve">  (14.54.1)</t>
    </r>
  </si>
  <si>
    <t>8 </t>
  </si>
  <si>
    <r>
      <t xml:space="preserve">Providing and laying in position cement concrete of specified grade excluding the cost of centering and shuttering - All work up to plinth level :
"1:2:4 (1 cement : 2 coarse sand (zone-III) : 4 graded stone aggregate 20 mm nominal size).  </t>
    </r>
    <r>
      <rPr>
        <b/>
        <sz val="14"/>
        <color indexed="8"/>
        <rFont val="Times New Roman"/>
        <family val="1"/>
      </rPr>
      <t>(4.1.3)</t>
    </r>
  </si>
  <si>
    <t> 9</t>
  </si>
  <si>
    <r>
      <t xml:space="preserve">Providing and fixing soil, waste and vent pipes :
 Centrifugally cast (spun) iron socket &amp; spigot (S&amp;S) pipe as per IS: 3989   </t>
    </r>
    <r>
      <rPr>
        <b/>
        <sz val="14"/>
        <color indexed="8"/>
        <rFont val="Times New Roman"/>
        <family val="1"/>
      </rPr>
      <t>(17.35.1.2)</t>
    </r>
  </si>
  <si>
    <t>Mtr.</t>
  </si>
  <si>
    <t> 10</t>
  </si>
  <si>
    <r>
      <t xml:space="preserve"> Providing and fixing collar :
Sand cast iron S&amp;S as per IS - 3989   </t>
    </r>
    <r>
      <rPr>
        <b/>
        <sz val="14"/>
        <color indexed="8"/>
        <rFont val="Times New Roman"/>
        <family val="1"/>
      </rPr>
      <t>(17.57.1.2)</t>
    </r>
  </si>
  <si>
    <t>Nos.</t>
  </si>
  <si>
    <t> 11</t>
  </si>
  <si>
    <r>
      <t xml:space="preserve">Providing lead caulked joints to sand cast iron/centrifugally cast (spun) iron pipes and fittings of diameter :
100 mm  </t>
    </r>
    <r>
      <rPr>
        <b/>
        <sz val="14"/>
        <color indexed="8"/>
        <rFont val="Times New Roman"/>
        <family val="1"/>
      </rPr>
      <t>(17.58.1)</t>
    </r>
  </si>
  <si>
    <t> 12</t>
  </si>
  <si>
    <r>
      <t>Providing and fixing bend of required degree with access door, insertion rubber washer 3 mm thick, bolts and nuts complete 
Sand cast iron S&amp;S as per IS - 3989</t>
    </r>
    <r>
      <rPr>
        <b/>
        <sz val="14"/>
        <color indexed="8"/>
        <rFont val="Times New Roman"/>
        <family val="1"/>
      </rPr>
      <t>(17.38.1.2)</t>
    </r>
  </si>
  <si>
    <t> 13</t>
  </si>
  <si>
    <r>
      <t xml:space="preserve">Providing and fixing plain bend of required degree. 
Sand cast iron S&amp;S as per IS : 3989 </t>
    </r>
    <r>
      <rPr>
        <b/>
        <sz val="14"/>
        <color indexed="8"/>
        <rFont val="Times New Roman"/>
        <family val="1"/>
      </rPr>
      <t>(17.39.1.2)</t>
    </r>
  </si>
  <si>
    <t> 14</t>
  </si>
  <si>
    <r>
      <t xml:space="preserve">Providing and fixing double equal plain junction of required degree.
100x100x100x100 mm 
Sand cast iron S&amp;S as per IS - 3989 </t>
    </r>
    <r>
      <rPr>
        <b/>
        <sz val="14"/>
        <color indexed="8"/>
        <rFont val="Times New Roman"/>
        <family val="1"/>
      </rPr>
      <t xml:space="preserve"> (17.42.1.2)</t>
    </r>
  </si>
  <si>
    <t> 15</t>
  </si>
  <si>
    <r>
      <t xml:space="preserve">Providing and fixing single equal plain junction of required degree with access door, insertion rubber washer 3 mm thick, bolts and nuts complete. 
100x100x100 mm 
Sand cast iron S&amp;S as per IS - 3989 </t>
    </r>
    <r>
      <rPr>
        <b/>
        <sz val="14"/>
        <color indexed="8"/>
        <rFont val="Times New Roman"/>
        <family val="1"/>
      </rPr>
      <t xml:space="preserve"> (17.43.1.2)</t>
    </r>
  </si>
  <si>
    <t>16 </t>
  </si>
  <si>
    <r>
      <t xml:space="preserve">Providing and fixing single equal plain junction of required degree : 
100x100x100 mm 
Sand cast iron S&amp;S as per IS - 3989  </t>
    </r>
    <r>
      <rPr>
        <b/>
        <sz val="14"/>
        <color indexed="8"/>
        <rFont val="Times New Roman"/>
        <family val="1"/>
      </rPr>
      <t xml:space="preserve"> (17.44.1.2)</t>
    </r>
  </si>
  <si>
    <t>17 </t>
  </si>
  <si>
    <r>
      <t xml:space="preserve">Providing and fixing trap of self cleansing design with screwed down or hinged grating with or without vent arm complete, including cost of cutting and making good the walls and floors :  
100 mm inlet and 100 mm outlet 
Sand cast iron S&amp;S as per IS: 3989   </t>
    </r>
    <r>
      <rPr>
        <b/>
        <sz val="14"/>
        <color indexed="8"/>
        <rFont val="Times New Roman"/>
        <family val="1"/>
      </rPr>
      <t xml:space="preserve"> (17.60.1.1)</t>
    </r>
  </si>
  <si>
    <r>
      <t xml:space="preserve">Providing and fixing 100 mm sand cast Iron grating for gully trap. </t>
    </r>
    <r>
      <rPr>
        <b/>
        <sz val="14"/>
        <color indexed="8"/>
        <rFont val="Times New Roman"/>
        <family val="1"/>
      </rPr>
      <t>(17.29)</t>
    </r>
  </si>
  <si>
    <r>
      <t xml:space="preserve">Providing and fixing M.S. stays and clamps for sand cast iron/ centrifugally cast (spun) iron pipes of diameter : 
100 mm </t>
    </r>
    <r>
      <rPr>
        <b/>
        <sz val="14"/>
        <color indexed="8"/>
        <rFont val="Times New Roman"/>
        <family val="1"/>
      </rPr>
      <t>(17.59.1)</t>
    </r>
  </si>
  <si>
    <r>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t>
    </r>
    <r>
      <rPr>
        <b/>
        <sz val="14"/>
        <color indexed="8"/>
        <rFont val="Times New Roman"/>
        <family val="1"/>
      </rPr>
      <t>(17.1.1)</t>
    </r>
  </si>
  <si>
    <r>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t>
    </r>
    <r>
      <rPr>
        <b/>
        <sz val="14"/>
        <color indexed="8"/>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</si>
  <si>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t>
    </r>
    <r>
      <rPr>
        <b/>
        <sz val="14"/>
        <color indexed="8"/>
        <rFont val="Times New Roman"/>
        <family val="1"/>
      </rPr>
      <t>(17.7.2)</t>
    </r>
  </si>
  <si>
    <t>23 </t>
  </si>
  <si>
    <r>
      <t>Providing and fixing P.V.C. waste pipe for sink or wash basin including P.V.C. waste fittings complete.
Semi rigid pipe 
32 mm dia</t>
    </r>
    <r>
      <rPr>
        <b/>
        <sz val="14"/>
        <color indexed="8"/>
        <rFont val="Times New Roman"/>
        <family val="1"/>
      </rPr>
      <t xml:space="preserve"> (17.28.1.1)</t>
    </r>
  </si>
  <si>
    <t>24 </t>
  </si>
  <si>
    <r>
      <t xml:space="preserve"> Providing and fixing mirror of superior glass (of approved quality) and of required shape and size with plastic moulded frame of approved make and shade with 6 mm thick hard board backing : 
Rectangular shape 453x357 mm </t>
    </r>
    <r>
      <rPr>
        <b/>
        <sz val="14"/>
        <color indexed="8"/>
        <rFont val="Times New Roman"/>
        <family val="1"/>
      </rPr>
      <t xml:space="preserve"> (17.32.2)</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</si>
  <si>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t>
    </r>
    <r>
      <rPr>
        <b/>
        <sz val="14"/>
        <color indexed="8"/>
        <rFont val="Times New Roman"/>
        <family val="1"/>
      </rPr>
      <t xml:space="preserve"> (19.21.1)</t>
    </r>
  </si>
  <si>
    <r>
      <t xml:space="preserve">Half brick masonry with common burnt clay F.P.S. (non modular) bricks of class designation 7.5 in superstructure above plinth level up to floor V level.  
Cement mortar 1:4 (1 cement :4 coarse sand)  </t>
    </r>
    <r>
      <rPr>
        <b/>
        <sz val="14"/>
        <color indexed="8"/>
        <rFont val="Times New Roman"/>
        <family val="1"/>
      </rPr>
      <t xml:space="preserve"> (6.13.2)</t>
    </r>
  </si>
  <si>
    <r>
      <t xml:space="preserve">  Providing and fixing G.I. pipes complete with G.I. fittings and clamps, i/c cutting and making good the walls etc. 
Internal work - Exposed on wall 
</t>
    </r>
    <r>
      <rPr>
        <b/>
        <sz val="14"/>
        <color indexed="8"/>
        <rFont val="Times New Roman"/>
        <family val="1"/>
      </rPr>
      <t xml:space="preserve">(A) </t>
    </r>
    <r>
      <rPr>
        <sz val="14"/>
        <color indexed="8"/>
        <rFont val="Times New Roman"/>
        <family val="1"/>
      </rPr>
      <t xml:space="preserve">15 mm dia nominal bore   </t>
    </r>
    <r>
      <rPr>
        <b/>
        <sz val="14"/>
        <color indexed="8"/>
        <rFont val="Times New Roman"/>
        <family val="1"/>
      </rPr>
      <t>(18.10.1)</t>
    </r>
  </si>
  <si>
    <t>Mtrs</t>
  </si>
  <si>
    <r>
      <t>(B)</t>
    </r>
    <r>
      <rPr>
        <sz val="14"/>
        <color indexed="8"/>
        <rFont val="Times New Roman"/>
        <family val="1"/>
      </rPr>
      <t xml:space="preserve">25 mm dia nominal bore  </t>
    </r>
    <r>
      <rPr>
        <b/>
        <sz val="14"/>
        <color indexed="8"/>
        <rFont val="Times New Roman"/>
        <family val="1"/>
      </rPr>
      <t>(18.10.3)</t>
    </r>
  </si>
  <si>
    <r>
      <t xml:space="preserve"> Providing and fixing C.P. brass bib cock of approved quality conforming to IS:8931 : 
15 mm nominal bore </t>
    </r>
    <r>
      <rPr>
        <b/>
        <sz val="14"/>
        <color indexed="8"/>
        <rFont val="Times New Roman"/>
        <family val="1"/>
      </rPr>
      <t>(18.49.1)</t>
    </r>
  </si>
  <si>
    <r>
      <t xml:space="preserve">Providing and fixing C.P. brass stop cock (concealed) of standard design and of approved make conforming to IS:8931. 
15 mm nominal bore </t>
    </r>
    <r>
      <rPr>
        <b/>
        <sz val="14"/>
        <color indexed="8"/>
        <rFont val="Times New Roman"/>
        <family val="1"/>
      </rPr>
      <t>(18.52.1)</t>
    </r>
  </si>
  <si>
    <r>
      <t>Providing and fixing PTMT swivelling shower, 15 mm nominal bore, weighing not less than 40 gms</t>
    </r>
    <r>
      <rPr>
        <b/>
        <sz val="14"/>
        <color indexed="8"/>
        <rFont val="Times New Roman"/>
        <family val="1"/>
      </rPr>
      <t xml:space="preserve"> (18.64)</t>
    </r>
  </si>
  <si>
    <r>
      <t xml:space="preserve">Making connection of G.I. distribution branch with G.I. main of following sizes by providing and fixing tee, including cutting and threading the pipe etc. complete : 
25 to 40 mm nominal bore  </t>
    </r>
    <r>
      <rPr>
        <b/>
        <sz val="14"/>
        <color indexed="8"/>
        <rFont val="Times New Roman"/>
        <family val="1"/>
      </rPr>
      <t>(18.13.1)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</si>
  <si>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4"/>
        <color indexed="8"/>
        <rFont val="Times New Roman"/>
        <family val="1"/>
      </rPr>
      <t>(11.36)</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</si>
  <si>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14"/>
        <color indexed="8"/>
        <rFont val="Times New Roman"/>
        <family val="1"/>
      </rPr>
      <t>(11.37)</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</si>
  <si>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4"/>
        <color indexed="8"/>
        <rFont val="Times New Roman"/>
        <family val="1"/>
      </rPr>
      <t>(10.25.2)</t>
    </r>
  </si>
  <si>
    <r>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4"/>
        <color indexed="8"/>
        <rFont val="Times New Roman"/>
        <family val="1"/>
      </rPr>
      <t>(9.20.2)</t>
    </r>
  </si>
  <si>
    <r>
      <t xml:space="preserve">Painting with synthetic enamel paint of approved brand and manufacture of required colour to give an even shade : 
Two or more coats on new work over an under coat of suitable shade with ordinary paint of approved brand and manufacture   </t>
    </r>
    <r>
      <rPr>
        <b/>
        <sz val="14"/>
        <color indexed="8"/>
        <rFont val="Times New Roman"/>
        <family val="1"/>
      </rPr>
      <t>(13.62.1)</t>
    </r>
  </si>
  <si>
    <r>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r>
    <r>
      <rPr>
        <b/>
        <sz val="14"/>
        <color indexed="8"/>
        <rFont val="Times New Roman"/>
        <family val="1"/>
      </rPr>
      <t>(21.1.1.1)</t>
    </r>
  </si>
  <si>
    <r>
      <t xml:space="preserve">Providing and fixing aluminium handles, ISI marked, anodised (anodic coating not less than grade AC 10 as per IS : 1868) transparent or dyed to required colour or shade, with necessary screws etc. complete :  
125 mm </t>
    </r>
    <r>
      <rPr>
        <b/>
        <sz val="14"/>
        <color indexed="8"/>
        <rFont val="Times New Roman"/>
        <family val="1"/>
      </rPr>
      <t>(9.100.1)</t>
    </r>
  </si>
  <si>
    <r>
      <t xml:space="preserve"> Providing and fixing aluminium tower bolts, ISI marked, anodised (anodic coating not less than grade AC 10 as per IS : 1868 ) transparent or dyed to required colour or shade, with necessary screws etc. complete :
250x10 mm </t>
    </r>
    <r>
      <rPr>
        <b/>
        <sz val="14"/>
        <color indexed="8"/>
        <rFont val="Times New Roman"/>
        <family val="1"/>
      </rPr>
      <t>(9.97.2)</t>
    </r>
  </si>
  <si>
    <r>
      <t xml:space="preserve"> Providing and fixing aluminium sliding door bolts, ISI marked anodised (anodic coating not less than grade AC 10 as per IS : 1868), transparent or dyed to required colour or shade, with nuts and screws etc. complete :  
250x16 mm </t>
    </r>
    <r>
      <rPr>
        <b/>
        <sz val="14"/>
        <color indexed="8"/>
        <rFont val="Times New Roman"/>
        <family val="1"/>
      </rPr>
      <t>(9.96.2)</t>
    </r>
  </si>
  <si>
    <r>
      <t xml:space="preserve"> Painting with synthetic enamel paint of approved brand and manufacture to give an even shade :  
Two or more coats on new work   </t>
    </r>
    <r>
      <rPr>
        <b/>
        <sz val="14"/>
        <color indexed="8"/>
        <rFont val="Times New Roman"/>
        <family val="1"/>
      </rPr>
      <t>(13.61.1)</t>
    </r>
  </si>
  <si>
    <r>
      <t xml:space="preserve">Structural steel work riveted, bolted or welded in built up sections, trusses and framed work, including cutting, hoisting, fixing in position and applying a priming coat of approved steel primer all complete. </t>
    </r>
    <r>
      <rPr>
        <b/>
        <sz val="14"/>
        <color indexed="8"/>
        <rFont val="Times New Roman"/>
        <family val="1"/>
      </rPr>
      <t>(10.2)</t>
    </r>
  </si>
  <si>
    <r>
      <t xml:space="preserve">Providing and fixing aluminium tower bolts, ISI marked, anodised (anodic coating not less than grade AC 10 as per IS : 1868 ) transparent or dyed to required colour or shade, with necessary screws etc. complete : 
300x10 mm </t>
    </r>
    <r>
      <rPr>
        <b/>
        <sz val="14"/>
        <color indexed="8"/>
        <rFont val="Times New Roman"/>
        <family val="1"/>
      </rPr>
      <t>(9.97.1)</t>
    </r>
  </si>
  <si>
    <r>
      <t xml:space="preserve">Providing and fixing aluminium sliding door bolts, ISI marked anodised (anodic coating not less than grade AC 10 as per IS : 1868), transparent or dyed to required colour or shade, with nuts and screws etc. complete : 
300x16 mm  </t>
    </r>
    <r>
      <rPr>
        <b/>
        <sz val="14"/>
        <color indexed="8"/>
        <rFont val="Times New Roman"/>
        <family val="1"/>
      </rPr>
      <t>(9.96.1)</t>
    </r>
  </si>
  <si>
    <r>
      <t xml:space="preserve">12 mm cement plaster of mix :  
 </t>
    </r>
    <r>
      <rPr>
        <b/>
        <sz val="14"/>
        <color indexed="8"/>
        <rFont val="Times New Roman"/>
        <family val="1"/>
      </rPr>
      <t>(A)</t>
    </r>
    <r>
      <rPr>
        <sz val="14"/>
        <color indexed="8"/>
        <rFont val="Times New Roman"/>
        <family val="1"/>
      </rPr>
      <t xml:space="preserve"> 1:4 (1 cement: 4 coarse sand) </t>
    </r>
    <r>
      <rPr>
        <b/>
        <sz val="14"/>
        <color indexed="8"/>
        <rFont val="Times New Roman"/>
        <family val="1"/>
      </rPr>
      <t>(13.4.1)</t>
    </r>
  </si>
  <si>
    <r>
      <t xml:space="preserve"> 15 mm cement plaster on rough side of single or half brick wall of mix :  
 </t>
    </r>
    <r>
      <rPr>
        <b/>
        <sz val="14"/>
        <color indexed="8"/>
        <rFont val="Times New Roman"/>
        <family val="1"/>
      </rPr>
      <t>(B)</t>
    </r>
    <r>
      <rPr>
        <sz val="14"/>
        <color indexed="8"/>
        <rFont val="Times New Roman"/>
        <family val="1"/>
      </rPr>
      <t xml:space="preserve"> 1:6 (1 cement: 6 coarse sand)</t>
    </r>
    <r>
      <rPr>
        <b/>
        <sz val="14"/>
        <color indexed="8"/>
        <rFont val="Times New Roman"/>
        <family val="1"/>
      </rPr>
      <t xml:space="preserve"> (13.5.2)</t>
    </r>
  </si>
  <si>
    <r>
      <t xml:space="preserve">Finishing walls with Acrylic Smooth exterior paint of required shade :   New work (Two or more coat applied @ 1.67 ltr/10 sqm over and including priming coat of exterior primer applied @ 2.20 kg/ 10 sqm) </t>
    </r>
    <r>
      <rPr>
        <b/>
        <sz val="14"/>
        <color indexed="8"/>
        <rFont val="Times New Roman"/>
        <family val="1"/>
      </rPr>
      <t>( 13.46.1 )</t>
    </r>
  </si>
  <si>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exceeding 80 mm dia. but not exceeding 300 mm dia  </t>
    </r>
    <r>
      <rPr>
        <b/>
        <sz val="14"/>
        <color indexed="8"/>
        <rFont val="Times New Roman"/>
        <family val="1"/>
      </rPr>
      <t>(2.10.1.2)</t>
    </r>
  </si>
  <si>
    <t>Mtr</t>
  </si>
  <si>
    <r>
      <t xml:space="preserve">Providing and laying cement concrete 1:5:10 (1 cement : 5 coarse sand : 10 graded stone aggregate 40 mm nominal size) all-round S.W. pipes including bed concrete as per standard design :    
150 mm diameter S.W. pipe   </t>
    </r>
    <r>
      <rPr>
        <b/>
        <sz val="14"/>
        <color indexed="8"/>
        <rFont val="Times New Roman"/>
        <family val="1"/>
      </rPr>
      <t>(19.2.2)</t>
    </r>
  </si>
  <si>
    <r>
      <t xml:space="preserve">  Providing and laying cement concrete 1:5:10 (1 cement : 5 coarse sand : 10 graded stone aggregate 40 mm nominal size) up to haunches of S.W. pipes including bed concrete as per standard design :    
150 mm diameter S.W. pipe    </t>
    </r>
    <r>
      <rPr>
        <b/>
        <sz val="14"/>
        <color indexed="8"/>
        <rFont val="Times New Roman"/>
        <family val="1"/>
      </rPr>
      <t>(19.3.2)</t>
    </r>
  </si>
  <si>
    <r>
      <t xml:space="preserve">Providing, laying and jointing glazed stoneware pipes class SP-1 with stiff mixture of cement mortar in the proportion of 1:1 (1 cement : 1 fine sand) including testing of joints etc. complete :    
150 mm diameter   </t>
    </r>
    <r>
      <rPr>
        <b/>
        <sz val="14"/>
        <color indexed="8"/>
        <rFont val="Times New Roman"/>
        <family val="1"/>
      </rPr>
      <t>(19.1.2)</t>
    </r>
  </si>
  <si>
    <r>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t>
    </r>
    <r>
      <rPr>
        <b/>
        <sz val="14"/>
        <color indexed="8"/>
        <rFont val="Times New Roman"/>
        <family val="1"/>
      </rPr>
      <t>(19.7.3.1)</t>
    </r>
  </si>
  <si>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</si>
  <si>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r>
      <t xml:space="preserve">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4"/>
        <color indexed="8"/>
        <rFont val="Times New Roman"/>
        <family val="1"/>
      </rPr>
      <t>(18.37.1)</t>
    </r>
  </si>
  <si>
    <r>
      <t>Carriage of malba</t>
    </r>
    <r>
      <rPr>
        <b/>
        <sz val="14"/>
        <color indexed="8"/>
        <rFont val="Times New Roman"/>
        <family val="1"/>
      </rPr>
      <t xml:space="preserve"> (approved rate) </t>
    </r>
  </si>
  <si>
    <r>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4"/>
        <color indexed="8"/>
        <rFont val="Times New Roman"/>
        <family val="1"/>
      </rPr>
      <t>(18.33.1)</t>
    </r>
  </si>
  <si>
    <t>Name of Work: Renovation of toilet (Mess side) and damaged sewer line of toilet both side of  Rajputana Hostel, IIT (BHU), Varanasi.</t>
  </si>
  <si>
    <t>Dismantling old plaster or skirting raking out joints and cleaning the surface for plaster including disposal of rubbish to the dumping ground within 50 metres lead. (15.56)</t>
  </si>
  <si>
    <t>Demolishing cement concrete manually/ by mechanical means including disposal of material within 50 metres lead as per direction of Engineer - in - charge.
Nominal concrete 1:3:6 or richer mix (i/c equivalent design mix) (15.2.1)</t>
  </si>
  <si>
    <t>Demolishing brick work manually/ by mechanical means including stacking of serviceable material and disposal of unserviceable material within 50 metres lead as per direction of Engineer-in-charge. 
In cement mortar  (15.7.4)</t>
  </si>
  <si>
    <t>Distempering with oil bound washable distemper of approved brand and manufacture to give an even shade :  
New work (two or more coats) over and including water tinnable priming coat with cement primer  (13.41.1)</t>
  </si>
  <si>
    <t>Painting with synthetic enamel paint of approved brand and manufacture of required colour to give an even shade :
One or more coats on old work  (14.54.1)</t>
  </si>
  <si>
    <t>Providing and laying in position cement concrete of specified grade excluding the cost of centering and shuttering - All work up to plinth level :
"1:2:4 (1 cement : 2 coarse sand (zone-III) : 4 graded stone aggregate 20 mm nominal size).  (4.1.3)</t>
  </si>
  <si>
    <t>Providing and fixing soil, waste and vent pipes :
 Centrifugally cast (spun) iron socket &amp; spigot (S&amp;S) pipe as per IS: 3989   (17.35.1.2)</t>
  </si>
  <si>
    <t xml:space="preserve"> Providing and fixing collar :
Sand cast iron S&amp;S as per IS - 3989   (17.57.1.2)</t>
  </si>
  <si>
    <t>Providing lead caulked joints to sand cast iron/centrifugally cast (spun) iron pipes and fittings of diameter :
100 mm  (17.58.1)</t>
  </si>
  <si>
    <t>Providing and fixing bend of required degree with access door, insertion rubber washer 3 mm thick, bolts and nuts complete 
Sand cast iron S&amp;S as per IS - 3989(17.38.1.2)</t>
  </si>
  <si>
    <t>Providing and fixing plain bend of required degree. 
Sand cast iron S&amp;S as per IS : 3989 (17.39.1.2)</t>
  </si>
  <si>
    <t>Providing and fixing double equal plain junction of required degree.
100x100x100x100 mm 
Sand cast iron S&amp;S as per IS - 3989  (17.42.1.2)</t>
  </si>
  <si>
    <t>Providing and fixing single equal plain junction of required degree with access door, insertion rubber washer 3 mm thick, bolts and nuts complete. 
100x100x100 mm 
Sand cast iron S&amp;S as per IS - 3989  (17.43.1.2)</t>
  </si>
  <si>
    <t>Providing and fixing single equal plain junction of required degree : 
100x100x100 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</si>
  <si>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3989    (17.60.1.1)</t>
  </si>
  <si>
    <t>Providing and fixing 100 mm sand cast Iron grating for gully trap. (17.29)</t>
  </si>
  <si>
    <t>Providing and fixing M.S. stays and clamps for sand cast iron/ centrifugally cast (spun) iron pipes of diameter : 
100 mm (17.59.1)</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</si>
  <si>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(17.1.1)</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</si>
  <si>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</si>
  <si>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t>
  </si>
  <si>
    <t>Providing and fixing P.V.C. waste pipe for sink or wash basin including P.V.C. waste fittings complete.
Semi rigid pipe 
32 mm dia (17.28.1.1)</t>
  </si>
  <si>
    <t xml:space="preserve"> Providing and fixing mirror of superior glass (of approved quality) and of required shape and size with plastic moulded frame of approved make and shade with 6 mm thick hard board backing : 
Rectangular shape 453x357 mm  (17.32.2)</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</si>
  <si>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(19.21.1)</t>
  </si>
  <si>
    <t>Half brick masonry with common burnt clay F.P.S. (non modular) bricks of class designation 7.5 in superstructure above plinth level up to floor V level.  
Cement mortar 1:4 (1 cement :4 coarse sand)   (6.13.2)</t>
  </si>
  <si>
    <t xml:space="preserve">  Providing and fixing G.I. pipes complete with G.I. fittings and clamps, i/c cutting and making good the walls etc. 
Internal work - Exposed on wall 
(A) 15 mm dia nominal bore   (18.10.1)</t>
  </si>
  <si>
    <t>(B)25 mm dia nominal bore  (18.10.3)</t>
  </si>
  <si>
    <t xml:space="preserve"> Providing and fixing C.P. brass bib cock of approved quality conforming to IS:8931 : 
15 mm nominal bore (18.49.1)</t>
  </si>
  <si>
    <t>Providing and fixing C.P. brass stop cock (concealed) of standard design and of approved make conforming to IS:8931. 
15 mm nominal bore (18.52.1)</t>
  </si>
  <si>
    <t>Providing and fixing PTMT swivelling shower, 15 mm nominal bore, weighing not less than 40 gms (18.64)</t>
  </si>
  <si>
    <t>Making connection of G.I. distribution branch with G.I. main of following sizes by providing and fixing tee, including cutting and threading the pipe etc. complete : 
25 to 40 mm nominal bore  (18.13.1)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</si>
  <si>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</si>
  <si>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</si>
  <si>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</si>
  <si>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</si>
  <si>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Painting with synthetic enamel paint of approved brand and manufacture of required colour to give an even shade : 
Two or more coats on new work over an under coat of suitable shade with ordinary paint of approved brand and manufacture   (13.62.1)</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</si>
  <si>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</si>
  <si>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Providing and fixing aluminium handles, ISI marked, anodised (anodic coating not less than grade AC 10 as per IS : 1868) transparent or dyed to required colour or shade, with necessary screws etc. complete :  
125 mm (9.100.1)</t>
  </si>
  <si>
    <t xml:space="preserve"> Providing and fixing aluminium tower bolts, ISI marked, anodised (anodic coating not less than grade AC 10 as per IS : 1868 ) transparent or dyed to required colour or shade, with necessary screws etc. complete :
250x10 mm (9.97.2)</t>
  </si>
  <si>
    <t xml:space="preserve"> Providing and fixing aluminium sliding door bolts, ISI marked anodised (anodic coating not less than grade AC 10 as per IS : 1868), transparent or dyed to required colour or shade, with nuts and screws etc. complete :  
250x16 mm (9.96.2)</t>
  </si>
  <si>
    <t xml:space="preserve"> Painting with synthetic enamel paint of approved brand and manufacture to give an even shade :  
Two or more coats on new work   (13.61.1)</t>
  </si>
  <si>
    <t>Providing and fixing aluminium tower bolts, ISI marked, anodised (anodic coating not less than grade AC 10 as per IS : 1868 ) transparent or dyed to required colour or shade, with necessary screws etc. complete : 
300x10 mm (9.97.1)</t>
  </si>
  <si>
    <t>Providing and fixing aluminium sliding door bolts, ISI marked anodised (anodic coating not less than grade AC 10 as per IS : 1868), transparent or dyed to required colour or shade, with nuts and screws etc. complete : 
300x16 mm  (9.96.1)</t>
  </si>
  <si>
    <t>12 mm cement plaster of mix :  
 (A) 1:4 (1 cement: 4 coarse sand) (13.4.1)</t>
  </si>
  <si>
    <t xml:space="preserve"> 15 mm cement plaster on rough side of single or half brick wall of mix :  
 (B) 1:6 (1 cement: 6 coarse sand) (13.5.2)</t>
  </si>
  <si>
    <t>Finishing walls with Acrylic Smooth exterior paint of required shade :   New work (Two or more coat applied @ 1.67 ltr/10 sqm over and including priming coat of exterior primer applied @ 2.20 kg/ 10 sqm) ( 13.46.1 )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</si>
  <si>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exceeding 80 mm dia. but not exceeding 300 mm dia  (2.10.1.2)</t>
  </si>
  <si>
    <t>Providing and laying cement concrete 1:5:10 (1 cement : 5 coarse sand : 10 graded stone aggregate 40 mm nominal size) all-round S.W. pipes including bed concrete as per standard design :    
150 mm diameter S.W. pipe   (19.2.2)</t>
  </si>
  <si>
    <t xml:space="preserve">  Providing and laying cement concrete 1:5:10 (1 cement : 5 coarse sand : 10 graded stone aggregate 40 mm nominal size) up to haunches of S.W. pipes including bed concrete as per standard design :    
150 mm diameter S.W. pipe    (19.3.2)</t>
  </si>
  <si>
    <t>Providing, laying and jointing glazed stoneware pipes class SP-1 with stiff mixture of cement mortar in the proportion of 1:1 (1 cement : 1 fine sand) including testing of joints etc. complete :    
150 mm diameter   (19.1.2)</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</si>
  <si>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(19.7.3.1)</t>
  </si>
  <si>
    <t>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(18.37.1)</t>
  </si>
  <si>
    <t xml:space="preserve">Carriage of malba (approved rate)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</si>
</sst>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4"/>
      <color rgb="FF000000"/>
      <name val="Times New Roman"/>
      <family val="1"/>
    </font>
    <font>
      <b/>
      <sz val="14"/>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14" fillId="0" borderId="13" xfId="59" applyNumberFormat="1" applyFont="1" applyFill="1" applyBorder="1" applyAlignment="1">
      <alignment horizontal="left" wrapText="1" readingOrder="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9"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60" fillId="0" borderId="20" xfId="0" applyFont="1" applyFill="1" applyBorder="1" applyAlignment="1">
      <alignment horizontal="center" vertical="center" wrapText="1"/>
    </xf>
    <xf numFmtId="0" fontId="60" fillId="0" borderId="20" xfId="0" applyFont="1" applyFill="1" applyBorder="1" applyAlignment="1">
      <alignment vertical="center" wrapText="1"/>
    </xf>
    <xf numFmtId="2" fontId="61" fillId="0" borderId="20" xfId="0" applyNumberFormat="1" applyFont="1" applyFill="1" applyBorder="1" applyAlignment="1">
      <alignment horizontal="center" vertical="center" wrapText="1"/>
    </xf>
    <xf numFmtId="0" fontId="61" fillId="0" borderId="20" xfId="0" applyFont="1" applyFill="1" applyBorder="1" applyAlignment="1">
      <alignment vertical="center" wrapText="1"/>
    </xf>
    <xf numFmtId="2" fontId="61" fillId="0" borderId="20" xfId="0" applyNumberFormat="1" applyFont="1" applyFill="1" applyBorder="1" applyAlignment="1">
      <alignment horizontal="right" vertical="center"/>
    </xf>
    <xf numFmtId="2" fontId="61" fillId="0" borderId="20" xfId="0" applyNumberFormat="1" applyFont="1" applyFill="1" applyBorder="1" applyAlignment="1">
      <alignment horizontal="right" vertical="center" wrapText="1"/>
    </xf>
    <xf numFmtId="0" fontId="62" fillId="0" borderId="20" xfId="0" applyFont="1" applyFill="1" applyBorder="1" applyAlignment="1">
      <alignment vertical="center" wrapText="1"/>
    </xf>
    <xf numFmtId="0" fontId="61" fillId="0" borderId="20" xfId="0" applyFont="1" applyFill="1" applyBorder="1" applyAlignment="1">
      <alignment horizontal="center" vertical="center" wrapText="1"/>
    </xf>
    <xf numFmtId="0" fontId="61" fillId="0" borderId="20" xfId="0" applyFont="1" applyFill="1" applyBorder="1" applyAlignment="1">
      <alignment horizontal="center" vertical="center"/>
    </xf>
    <xf numFmtId="2" fontId="61" fillId="0" borderId="20" xfId="0" applyNumberFormat="1" applyFont="1" applyFill="1" applyBorder="1" applyAlignment="1">
      <alignment horizontal="center" vertical="center"/>
    </xf>
    <xf numFmtId="0" fontId="61" fillId="0" borderId="20" xfId="0" applyFont="1" applyFill="1" applyBorder="1" applyAlignment="1">
      <alignment vertical="center"/>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1"/>
  <sheetViews>
    <sheetView showGridLines="0" zoomScale="115" zoomScaleNormal="115" zoomScalePageLayoutView="0" workbookViewId="0" topLeftCell="A1">
      <selection activeCell="B13" sqref="B13"/>
    </sheetView>
  </sheetViews>
  <sheetFormatPr defaultColWidth="9.140625" defaultRowHeight="15"/>
  <cols>
    <col min="1" max="1" width="17.140625" style="1" customWidth="1"/>
    <col min="2" max="2" width="86.85156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7" t="str">
        <f>B2&amp;" BoQ"</f>
        <v>Percentage BoQ</v>
      </c>
      <c r="B1" s="77"/>
      <c r="C1" s="77"/>
      <c r="D1" s="77"/>
      <c r="E1" s="77"/>
      <c r="F1" s="77"/>
      <c r="G1" s="77"/>
      <c r="H1" s="77"/>
      <c r="I1" s="77"/>
      <c r="J1" s="77"/>
      <c r="K1" s="77"/>
      <c r="L1" s="77"/>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78" t="s">
        <v>70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1.75" customHeight="1">
      <c r="A5" s="78" t="s">
        <v>196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27" customHeight="1">
      <c r="A6" s="78" t="s">
        <v>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15" hidden="1">
      <c r="A7" s="79" t="s">
        <v>8</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60">
      <c r="A8" s="11" t="s">
        <v>68</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15">
      <c r="A9" s="75" t="s">
        <v>9</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30">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9.75" customHeight="1">
      <c r="A11" s="16" t="s">
        <v>16</v>
      </c>
      <c r="B11" s="16" t="s">
        <v>17</v>
      </c>
      <c r="C11" s="16" t="s">
        <v>18</v>
      </c>
      <c r="D11" s="16" t="s">
        <v>19</v>
      </c>
      <c r="E11" s="16" t="s">
        <v>20</v>
      </c>
      <c r="F11" s="16" t="s">
        <v>69</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116</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4" customFormat="1" ht="63.75" customHeight="1">
      <c r="A13" s="64">
        <v>1</v>
      </c>
      <c r="B13" s="65" t="s">
        <v>117</v>
      </c>
      <c r="C13" s="22" t="s">
        <v>37</v>
      </c>
      <c r="D13" s="66">
        <v>40</v>
      </c>
      <c r="E13" s="67" t="s">
        <v>118</v>
      </c>
      <c r="F13" s="68">
        <v>31.55</v>
      </c>
      <c r="G13" s="27"/>
      <c r="H13" s="28"/>
      <c r="I13" s="26" t="s">
        <v>39</v>
      </c>
      <c r="J13" s="29">
        <f aca="true" t="shared" si="0" ref="J13:J23">IF(I13="Less(-)",-1,1)</f>
        <v>1</v>
      </c>
      <c r="K13" s="30" t="s">
        <v>40</v>
      </c>
      <c r="L13" s="30" t="s">
        <v>4</v>
      </c>
      <c r="M13" s="59"/>
      <c r="N13" s="27"/>
      <c r="O13" s="27"/>
      <c r="P13" s="31"/>
      <c r="Q13" s="27"/>
      <c r="R13" s="27"/>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3">
        <f aca="true" t="shared" si="1" ref="BA13:BA23">total_amount_ba($B$2,$D$2,D13,F13,J13,K13,M13)</f>
        <v>1262</v>
      </c>
      <c r="BB13" s="34">
        <f aca="true" t="shared" si="2" ref="BB13:BB23">BA13+SUM(N13:AZ13)</f>
        <v>1262</v>
      </c>
      <c r="BC13" s="23" t="str">
        <f aca="true" t="shared" si="3" ref="BC13:BC23">SpellNumber(L13,BB13)</f>
        <v>INR  One Thousand Two Hundred &amp; Sixty Two  Only</v>
      </c>
      <c r="IA13" s="24">
        <v>1.1</v>
      </c>
      <c r="IB13" s="63" t="s">
        <v>113</v>
      </c>
      <c r="IC13" s="24" t="s">
        <v>37</v>
      </c>
      <c r="ID13" s="24">
        <v>40</v>
      </c>
      <c r="IE13" s="25" t="s">
        <v>118</v>
      </c>
      <c r="IF13" s="25" t="s">
        <v>41</v>
      </c>
      <c r="IG13" s="25" t="s">
        <v>36</v>
      </c>
      <c r="IH13" s="25">
        <v>123.223</v>
      </c>
      <c r="II13" s="25" t="s">
        <v>38</v>
      </c>
    </row>
    <row r="14" spans="1:243" s="24" customFormat="1" ht="57.75" customHeight="1">
      <c r="A14" s="64">
        <v>2</v>
      </c>
      <c r="B14" s="65" t="s">
        <v>119</v>
      </c>
      <c r="C14" s="22" t="s">
        <v>42</v>
      </c>
      <c r="D14" s="66">
        <v>23</v>
      </c>
      <c r="E14" s="67" t="s">
        <v>118</v>
      </c>
      <c r="F14" s="68">
        <v>22.4</v>
      </c>
      <c r="G14" s="27"/>
      <c r="H14" s="27"/>
      <c r="I14" s="26" t="s">
        <v>39</v>
      </c>
      <c r="J14" s="29">
        <f t="shared" si="0"/>
        <v>1</v>
      </c>
      <c r="K14" s="30" t="s">
        <v>40</v>
      </c>
      <c r="L14" s="30" t="s">
        <v>4</v>
      </c>
      <c r="M14" s="60"/>
      <c r="N14" s="27"/>
      <c r="O14" s="27"/>
      <c r="P14" s="31"/>
      <c r="Q14" s="27"/>
      <c r="R14" s="27"/>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3">
        <f t="shared" si="1"/>
        <v>515.2</v>
      </c>
      <c r="BB14" s="34">
        <f t="shared" si="2"/>
        <v>515.2</v>
      </c>
      <c r="BC14" s="23" t="str">
        <f t="shared" si="3"/>
        <v>INR  Five Hundred &amp; Fifteen  and Paise Twenty Only</v>
      </c>
      <c r="IA14" s="24">
        <v>2</v>
      </c>
      <c r="IB14" s="63" t="s">
        <v>197</v>
      </c>
      <c r="IC14" s="24" t="s">
        <v>42</v>
      </c>
      <c r="ID14" s="24">
        <v>23</v>
      </c>
      <c r="IE14" s="25" t="s">
        <v>118</v>
      </c>
      <c r="IF14" s="25" t="s">
        <v>43</v>
      </c>
      <c r="IG14" s="25" t="s">
        <v>44</v>
      </c>
      <c r="IH14" s="25">
        <v>213</v>
      </c>
      <c r="II14" s="25" t="s">
        <v>38</v>
      </c>
    </row>
    <row r="15" spans="1:243" s="24" customFormat="1" ht="84.75" customHeight="1">
      <c r="A15" s="64" t="s">
        <v>120</v>
      </c>
      <c r="B15" s="65" t="s">
        <v>121</v>
      </c>
      <c r="C15" s="22" t="s">
        <v>45</v>
      </c>
      <c r="D15" s="66">
        <v>4</v>
      </c>
      <c r="E15" s="67" t="s">
        <v>122</v>
      </c>
      <c r="F15" s="68">
        <v>997.05</v>
      </c>
      <c r="G15" s="27"/>
      <c r="H15" s="27"/>
      <c r="I15" s="26" t="s">
        <v>39</v>
      </c>
      <c r="J15" s="29">
        <f t="shared" si="0"/>
        <v>1</v>
      </c>
      <c r="K15" s="30" t="s">
        <v>40</v>
      </c>
      <c r="L15" s="30" t="s">
        <v>4</v>
      </c>
      <c r="M15" s="60"/>
      <c r="N15" s="27"/>
      <c r="O15" s="27"/>
      <c r="P15" s="31"/>
      <c r="Q15" s="27"/>
      <c r="R15" s="27"/>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3">
        <f t="shared" si="1"/>
        <v>3988.2</v>
      </c>
      <c r="BB15" s="34">
        <f t="shared" si="2"/>
        <v>3988.2</v>
      </c>
      <c r="BC15" s="23" t="str">
        <f t="shared" si="3"/>
        <v>INR  Three Thousand Nine Hundred &amp; Eighty Eight  and Paise Twenty Only</v>
      </c>
      <c r="IA15" s="24" t="s">
        <v>120</v>
      </c>
      <c r="IB15" s="63" t="s">
        <v>198</v>
      </c>
      <c r="IC15" s="24" t="s">
        <v>45</v>
      </c>
      <c r="ID15" s="24">
        <v>4</v>
      </c>
      <c r="IE15" s="25" t="s">
        <v>122</v>
      </c>
      <c r="IF15" s="25" t="s">
        <v>35</v>
      </c>
      <c r="IG15" s="25" t="s">
        <v>46</v>
      </c>
      <c r="IH15" s="25">
        <v>10</v>
      </c>
      <c r="II15" s="25" t="s">
        <v>38</v>
      </c>
    </row>
    <row r="16" spans="1:243" s="24" customFormat="1" ht="81" customHeight="1">
      <c r="A16" s="64" t="s">
        <v>123</v>
      </c>
      <c r="B16" s="65" t="s">
        <v>124</v>
      </c>
      <c r="C16" s="22" t="s">
        <v>47</v>
      </c>
      <c r="D16" s="66">
        <v>2</v>
      </c>
      <c r="E16" s="67" t="s">
        <v>122</v>
      </c>
      <c r="F16" s="68">
        <v>842.75</v>
      </c>
      <c r="G16" s="27"/>
      <c r="H16" s="27"/>
      <c r="I16" s="26" t="s">
        <v>39</v>
      </c>
      <c r="J16" s="29">
        <f t="shared" si="0"/>
        <v>1</v>
      </c>
      <c r="K16" s="30" t="s">
        <v>40</v>
      </c>
      <c r="L16" s="30" t="s">
        <v>4</v>
      </c>
      <c r="M16" s="60"/>
      <c r="N16" s="27"/>
      <c r="O16" s="27"/>
      <c r="P16" s="31"/>
      <c r="Q16" s="27"/>
      <c r="R16" s="27"/>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3">
        <f t="shared" si="1"/>
        <v>1685.5</v>
      </c>
      <c r="BB16" s="34">
        <f t="shared" si="2"/>
        <v>1685.5</v>
      </c>
      <c r="BC16" s="23" t="str">
        <f t="shared" si="3"/>
        <v>INR  One Thousand Six Hundred &amp; Eighty Five  and Paise Fifty Only</v>
      </c>
      <c r="IA16" s="24" t="s">
        <v>123</v>
      </c>
      <c r="IB16" s="63" t="s">
        <v>199</v>
      </c>
      <c r="IC16" s="24" t="s">
        <v>47</v>
      </c>
      <c r="ID16" s="24">
        <v>2</v>
      </c>
      <c r="IE16" s="25" t="s">
        <v>122</v>
      </c>
      <c r="IF16" s="25" t="s">
        <v>48</v>
      </c>
      <c r="IG16" s="25" t="s">
        <v>49</v>
      </c>
      <c r="IH16" s="25">
        <v>10</v>
      </c>
      <c r="II16" s="25" t="s">
        <v>38</v>
      </c>
    </row>
    <row r="17" spans="1:243" s="24" customFormat="1" ht="61.5" customHeight="1">
      <c r="A17" s="64">
        <v>5</v>
      </c>
      <c r="B17" s="65" t="s">
        <v>125</v>
      </c>
      <c r="C17" s="22" t="s">
        <v>50</v>
      </c>
      <c r="D17" s="66">
        <v>46</v>
      </c>
      <c r="E17" s="67" t="s">
        <v>118</v>
      </c>
      <c r="F17" s="68">
        <v>87.35</v>
      </c>
      <c r="G17" s="27"/>
      <c r="H17" s="27"/>
      <c r="I17" s="26" t="s">
        <v>39</v>
      </c>
      <c r="J17" s="29">
        <f t="shared" si="0"/>
        <v>1</v>
      </c>
      <c r="K17" s="30" t="s">
        <v>40</v>
      </c>
      <c r="L17" s="30" t="s">
        <v>4</v>
      </c>
      <c r="M17" s="60"/>
      <c r="N17" s="27"/>
      <c r="O17" s="27"/>
      <c r="P17" s="31"/>
      <c r="Q17" s="27"/>
      <c r="R17" s="27"/>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3">
        <f t="shared" si="1"/>
        <v>4018.1</v>
      </c>
      <c r="BB17" s="34">
        <f t="shared" si="2"/>
        <v>4018.1</v>
      </c>
      <c r="BC17" s="23" t="str">
        <f t="shared" si="3"/>
        <v>INR  Four Thousand  &amp;Eighteen  and Paise Ten Only</v>
      </c>
      <c r="IA17" s="24">
        <v>5</v>
      </c>
      <c r="IB17" s="63" t="s">
        <v>114</v>
      </c>
      <c r="IC17" s="24" t="s">
        <v>50</v>
      </c>
      <c r="ID17" s="24">
        <v>46</v>
      </c>
      <c r="IE17" s="25" t="s">
        <v>118</v>
      </c>
      <c r="IF17" s="25" t="s">
        <v>41</v>
      </c>
      <c r="IG17" s="25" t="s">
        <v>36</v>
      </c>
      <c r="IH17" s="25">
        <v>123.223</v>
      </c>
      <c r="II17" s="25" t="s">
        <v>38</v>
      </c>
    </row>
    <row r="18" spans="1:243" s="24" customFormat="1" ht="85.5" customHeight="1">
      <c r="A18" s="64" t="s">
        <v>126</v>
      </c>
      <c r="B18" s="65" t="s">
        <v>127</v>
      </c>
      <c r="C18" s="22" t="s">
        <v>51</v>
      </c>
      <c r="D18" s="66">
        <v>114</v>
      </c>
      <c r="E18" s="67" t="s">
        <v>118</v>
      </c>
      <c r="F18" s="68">
        <v>93.7</v>
      </c>
      <c r="G18" s="27"/>
      <c r="H18" s="27"/>
      <c r="I18" s="26" t="s">
        <v>39</v>
      </c>
      <c r="J18" s="29">
        <f t="shared" si="0"/>
        <v>1</v>
      </c>
      <c r="K18" s="30" t="s">
        <v>40</v>
      </c>
      <c r="L18" s="30" t="s">
        <v>4</v>
      </c>
      <c r="M18" s="60"/>
      <c r="N18" s="27"/>
      <c r="O18" s="27"/>
      <c r="P18" s="31"/>
      <c r="Q18" s="27"/>
      <c r="R18" s="27"/>
      <c r="S18" s="31"/>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5"/>
      <c r="AV18" s="32"/>
      <c r="AW18" s="32"/>
      <c r="AX18" s="32"/>
      <c r="AY18" s="32"/>
      <c r="AZ18" s="32"/>
      <c r="BA18" s="33">
        <f t="shared" si="1"/>
        <v>10681.8</v>
      </c>
      <c r="BB18" s="34">
        <f t="shared" si="2"/>
        <v>10681.8</v>
      </c>
      <c r="BC18" s="23" t="str">
        <f t="shared" si="3"/>
        <v>INR  Ten Thousand Six Hundred &amp; Eighty One  and Paise Eighty Only</v>
      </c>
      <c r="IA18" s="24" t="s">
        <v>126</v>
      </c>
      <c r="IB18" s="63" t="s">
        <v>200</v>
      </c>
      <c r="IC18" s="24" t="s">
        <v>51</v>
      </c>
      <c r="ID18" s="24">
        <v>114</v>
      </c>
      <c r="IE18" s="25" t="s">
        <v>118</v>
      </c>
      <c r="IF18" s="25" t="s">
        <v>43</v>
      </c>
      <c r="IG18" s="25" t="s">
        <v>44</v>
      </c>
      <c r="IH18" s="25">
        <v>213</v>
      </c>
      <c r="II18" s="25" t="s">
        <v>38</v>
      </c>
    </row>
    <row r="19" spans="1:243" s="24" customFormat="1" ht="60" customHeight="1">
      <c r="A19" s="64" t="s">
        <v>128</v>
      </c>
      <c r="B19" s="65" t="s">
        <v>129</v>
      </c>
      <c r="C19" s="22" t="s">
        <v>52</v>
      </c>
      <c r="D19" s="66">
        <v>14</v>
      </c>
      <c r="E19" s="67" t="s">
        <v>118</v>
      </c>
      <c r="F19" s="68">
        <v>51.3</v>
      </c>
      <c r="G19" s="27"/>
      <c r="H19" s="27"/>
      <c r="I19" s="26" t="s">
        <v>39</v>
      </c>
      <c r="J19" s="29">
        <f t="shared" si="0"/>
        <v>1</v>
      </c>
      <c r="K19" s="30" t="s">
        <v>40</v>
      </c>
      <c r="L19" s="30" t="s">
        <v>4</v>
      </c>
      <c r="M19" s="60"/>
      <c r="N19" s="27"/>
      <c r="O19" s="27"/>
      <c r="P19" s="31"/>
      <c r="Q19" s="27"/>
      <c r="R19" s="27"/>
      <c r="S19" s="31"/>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3">
        <f t="shared" si="1"/>
        <v>718.2</v>
      </c>
      <c r="BB19" s="34">
        <f t="shared" si="2"/>
        <v>718.2</v>
      </c>
      <c r="BC19" s="23" t="str">
        <f t="shared" si="3"/>
        <v>INR  Seven Hundred &amp; Eighteen  and Paise Twenty Only</v>
      </c>
      <c r="IA19" s="24" t="s">
        <v>128</v>
      </c>
      <c r="IB19" s="63" t="s">
        <v>201</v>
      </c>
      <c r="IC19" s="24" t="s">
        <v>52</v>
      </c>
      <c r="ID19" s="24">
        <v>14</v>
      </c>
      <c r="IE19" s="25" t="s">
        <v>118</v>
      </c>
      <c r="IF19" s="25" t="s">
        <v>35</v>
      </c>
      <c r="IG19" s="25" t="s">
        <v>46</v>
      </c>
      <c r="IH19" s="25">
        <v>10</v>
      </c>
      <c r="II19" s="25" t="s">
        <v>38</v>
      </c>
    </row>
    <row r="20" spans="1:243" s="24" customFormat="1" ht="84.75" customHeight="1">
      <c r="A20" s="64" t="s">
        <v>130</v>
      </c>
      <c r="B20" s="65" t="s">
        <v>131</v>
      </c>
      <c r="C20" s="22" t="s">
        <v>53</v>
      </c>
      <c r="D20" s="66">
        <v>1</v>
      </c>
      <c r="E20" s="67" t="s">
        <v>122</v>
      </c>
      <c r="F20" s="68">
        <v>5481.95</v>
      </c>
      <c r="G20" s="27"/>
      <c r="H20" s="27"/>
      <c r="I20" s="26" t="s">
        <v>39</v>
      </c>
      <c r="J20" s="29">
        <f t="shared" si="0"/>
        <v>1</v>
      </c>
      <c r="K20" s="30" t="s">
        <v>40</v>
      </c>
      <c r="L20" s="30" t="s">
        <v>4</v>
      </c>
      <c r="M20" s="60"/>
      <c r="N20" s="27"/>
      <c r="O20" s="27"/>
      <c r="P20" s="31"/>
      <c r="Q20" s="27"/>
      <c r="R20" s="27"/>
      <c r="S20" s="31"/>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3">
        <f t="shared" si="1"/>
        <v>5481.95</v>
      </c>
      <c r="BB20" s="34">
        <f t="shared" si="2"/>
        <v>5481.95</v>
      </c>
      <c r="BC20" s="23" t="str">
        <f t="shared" si="3"/>
        <v>INR  Five Thousand Four Hundred &amp; Eighty One  and Paise Ninety Five Only</v>
      </c>
      <c r="IA20" s="24" t="s">
        <v>130</v>
      </c>
      <c r="IB20" s="63" t="s">
        <v>202</v>
      </c>
      <c r="IC20" s="24" t="s">
        <v>53</v>
      </c>
      <c r="ID20" s="24">
        <v>1</v>
      </c>
      <c r="IE20" s="25" t="s">
        <v>122</v>
      </c>
      <c r="IF20" s="25" t="s">
        <v>48</v>
      </c>
      <c r="IG20" s="25" t="s">
        <v>49</v>
      </c>
      <c r="IH20" s="25">
        <v>10</v>
      </c>
      <c r="II20" s="25" t="s">
        <v>38</v>
      </c>
    </row>
    <row r="21" spans="1:243" s="24" customFormat="1" ht="59.25" customHeight="1">
      <c r="A21" s="64" t="s">
        <v>132</v>
      </c>
      <c r="B21" s="65" t="s">
        <v>133</v>
      </c>
      <c r="C21" s="22" t="s">
        <v>54</v>
      </c>
      <c r="D21" s="66">
        <v>16</v>
      </c>
      <c r="E21" s="67" t="s">
        <v>134</v>
      </c>
      <c r="F21" s="68">
        <v>921.65</v>
      </c>
      <c r="G21" s="27"/>
      <c r="H21" s="27"/>
      <c r="I21" s="26" t="s">
        <v>39</v>
      </c>
      <c r="J21" s="29">
        <f t="shared" si="0"/>
        <v>1</v>
      </c>
      <c r="K21" s="30" t="s">
        <v>40</v>
      </c>
      <c r="L21" s="30" t="s">
        <v>4</v>
      </c>
      <c r="M21" s="60"/>
      <c r="N21" s="27"/>
      <c r="O21" s="27"/>
      <c r="P21" s="31"/>
      <c r="Q21" s="27"/>
      <c r="R21" s="27"/>
      <c r="S21" s="31"/>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3">
        <f t="shared" si="1"/>
        <v>14746.4</v>
      </c>
      <c r="BB21" s="34">
        <f t="shared" si="2"/>
        <v>14746.4</v>
      </c>
      <c r="BC21" s="23" t="str">
        <f t="shared" si="3"/>
        <v>INR  Fourteen Thousand Seven Hundred &amp; Forty Six  and Paise Forty Only</v>
      </c>
      <c r="IA21" s="24" t="s">
        <v>132</v>
      </c>
      <c r="IB21" s="63" t="s">
        <v>203</v>
      </c>
      <c r="IC21" s="24" t="s">
        <v>54</v>
      </c>
      <c r="ID21" s="24">
        <v>16</v>
      </c>
      <c r="IE21" s="25" t="s">
        <v>134</v>
      </c>
      <c r="IF21" s="25" t="s">
        <v>41</v>
      </c>
      <c r="IG21" s="25" t="s">
        <v>36</v>
      </c>
      <c r="IH21" s="25">
        <v>123.223</v>
      </c>
      <c r="II21" s="25" t="s">
        <v>38</v>
      </c>
    </row>
    <row r="22" spans="1:243" s="24" customFormat="1" ht="47.25" customHeight="1">
      <c r="A22" s="64" t="s">
        <v>135</v>
      </c>
      <c r="B22" s="65" t="s">
        <v>136</v>
      </c>
      <c r="C22" s="22" t="s">
        <v>55</v>
      </c>
      <c r="D22" s="66">
        <v>6</v>
      </c>
      <c r="E22" s="67" t="s">
        <v>137</v>
      </c>
      <c r="F22" s="68">
        <v>351.2</v>
      </c>
      <c r="G22" s="27"/>
      <c r="H22" s="27"/>
      <c r="I22" s="26" t="s">
        <v>39</v>
      </c>
      <c r="J22" s="29">
        <f t="shared" si="0"/>
        <v>1</v>
      </c>
      <c r="K22" s="30" t="s">
        <v>40</v>
      </c>
      <c r="L22" s="30" t="s">
        <v>4</v>
      </c>
      <c r="M22" s="60"/>
      <c r="N22" s="27"/>
      <c r="O22" s="27"/>
      <c r="P22" s="31"/>
      <c r="Q22" s="27"/>
      <c r="R22" s="27"/>
      <c r="S22" s="31"/>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3">
        <f t="shared" si="1"/>
        <v>2107.2</v>
      </c>
      <c r="BB22" s="34">
        <f t="shared" si="2"/>
        <v>2107.2</v>
      </c>
      <c r="BC22" s="23" t="str">
        <f t="shared" si="3"/>
        <v>INR  Two Thousand One Hundred &amp; Seven  and Paise Twenty Only</v>
      </c>
      <c r="IA22" s="24" t="s">
        <v>135</v>
      </c>
      <c r="IB22" s="63" t="s">
        <v>204</v>
      </c>
      <c r="IC22" s="24" t="s">
        <v>55</v>
      </c>
      <c r="ID22" s="24">
        <v>6</v>
      </c>
      <c r="IE22" s="25" t="s">
        <v>137</v>
      </c>
      <c r="IF22" s="25" t="s">
        <v>43</v>
      </c>
      <c r="IG22" s="25" t="s">
        <v>44</v>
      </c>
      <c r="IH22" s="25">
        <v>213</v>
      </c>
      <c r="II22" s="25" t="s">
        <v>38</v>
      </c>
    </row>
    <row r="23" spans="1:243" s="24" customFormat="1" ht="58.5" customHeight="1">
      <c r="A23" s="64" t="s">
        <v>138</v>
      </c>
      <c r="B23" s="65" t="s">
        <v>139</v>
      </c>
      <c r="C23" s="22" t="s">
        <v>56</v>
      </c>
      <c r="D23" s="66">
        <v>12</v>
      </c>
      <c r="E23" s="67" t="s">
        <v>137</v>
      </c>
      <c r="F23" s="68">
        <v>309.95</v>
      </c>
      <c r="G23" s="27"/>
      <c r="H23" s="27"/>
      <c r="I23" s="26" t="s">
        <v>39</v>
      </c>
      <c r="J23" s="29">
        <f t="shared" si="0"/>
        <v>1</v>
      </c>
      <c r="K23" s="30" t="s">
        <v>40</v>
      </c>
      <c r="L23" s="30" t="s">
        <v>4</v>
      </c>
      <c r="M23" s="60"/>
      <c r="N23" s="27"/>
      <c r="O23" s="27"/>
      <c r="P23" s="31"/>
      <c r="Q23" s="27"/>
      <c r="R23" s="27"/>
      <c r="S23" s="31"/>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3">
        <f t="shared" si="1"/>
        <v>3719.4</v>
      </c>
      <c r="BB23" s="34">
        <f t="shared" si="2"/>
        <v>3719.4</v>
      </c>
      <c r="BC23" s="23" t="str">
        <f t="shared" si="3"/>
        <v>INR  Three Thousand Seven Hundred &amp; Nineteen  and Paise Forty Only</v>
      </c>
      <c r="IA23" s="24" t="s">
        <v>138</v>
      </c>
      <c r="IB23" s="63" t="s">
        <v>205</v>
      </c>
      <c r="IC23" s="24" t="s">
        <v>56</v>
      </c>
      <c r="ID23" s="24">
        <v>12</v>
      </c>
      <c r="IE23" s="25" t="s">
        <v>137</v>
      </c>
      <c r="IF23" s="25" t="s">
        <v>35</v>
      </c>
      <c r="IG23" s="25" t="s">
        <v>46</v>
      </c>
      <c r="IH23" s="25">
        <v>10</v>
      </c>
      <c r="II23" s="25" t="s">
        <v>38</v>
      </c>
    </row>
    <row r="24" spans="1:243" s="24" customFormat="1" ht="62.25" customHeight="1">
      <c r="A24" s="64" t="s">
        <v>140</v>
      </c>
      <c r="B24" s="65" t="s">
        <v>141</v>
      </c>
      <c r="C24" s="22" t="s">
        <v>57</v>
      </c>
      <c r="D24" s="66">
        <v>4</v>
      </c>
      <c r="E24" s="67" t="s">
        <v>137</v>
      </c>
      <c r="F24" s="68">
        <v>384.9</v>
      </c>
      <c r="G24" s="27"/>
      <c r="H24" s="27"/>
      <c r="I24" s="26" t="s">
        <v>39</v>
      </c>
      <c r="J24" s="29">
        <f aca="true" t="shared" si="4" ref="J24:J55">IF(I24="Less(-)",-1,1)</f>
        <v>1</v>
      </c>
      <c r="K24" s="30" t="s">
        <v>40</v>
      </c>
      <c r="L24" s="30" t="s">
        <v>4</v>
      </c>
      <c r="M24" s="60"/>
      <c r="N24" s="27"/>
      <c r="O24" s="27"/>
      <c r="P24" s="31"/>
      <c r="Q24" s="27"/>
      <c r="R24" s="27"/>
      <c r="S24" s="31"/>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3">
        <f aca="true" t="shared" si="5" ref="BA24:BA55">total_amount_ba($B$2,$D$2,D24,F24,J24,K24,M24)</f>
        <v>1539.6</v>
      </c>
      <c r="BB24" s="34">
        <f aca="true" t="shared" si="6" ref="BB24:BB55">BA24+SUM(N24:AZ24)</f>
        <v>1539.6</v>
      </c>
      <c r="BC24" s="23" t="str">
        <f aca="true" t="shared" si="7" ref="BC24:BC55">SpellNumber(L24,BB24)</f>
        <v>INR  One Thousand Five Hundred &amp; Thirty Nine  and Paise Sixty Only</v>
      </c>
      <c r="IA24" s="24" t="s">
        <v>140</v>
      </c>
      <c r="IB24" s="63" t="s">
        <v>206</v>
      </c>
      <c r="IC24" s="24" t="s">
        <v>57</v>
      </c>
      <c r="ID24" s="24">
        <v>4</v>
      </c>
      <c r="IE24" s="25" t="s">
        <v>137</v>
      </c>
      <c r="IF24" s="25" t="s">
        <v>41</v>
      </c>
      <c r="IG24" s="25" t="s">
        <v>36</v>
      </c>
      <c r="IH24" s="25">
        <v>123.223</v>
      </c>
      <c r="II24" s="25" t="s">
        <v>38</v>
      </c>
    </row>
    <row r="25" spans="1:243" s="24" customFormat="1" ht="49.5" customHeight="1">
      <c r="A25" s="64" t="s">
        <v>142</v>
      </c>
      <c r="B25" s="65" t="s">
        <v>143</v>
      </c>
      <c r="C25" s="22" t="s">
        <v>58</v>
      </c>
      <c r="D25" s="66">
        <v>2</v>
      </c>
      <c r="E25" s="67" t="s">
        <v>137</v>
      </c>
      <c r="F25" s="68">
        <v>334.95</v>
      </c>
      <c r="G25" s="27"/>
      <c r="H25" s="27"/>
      <c r="I25" s="26" t="s">
        <v>39</v>
      </c>
      <c r="J25" s="29">
        <f t="shared" si="4"/>
        <v>1</v>
      </c>
      <c r="K25" s="30" t="s">
        <v>40</v>
      </c>
      <c r="L25" s="30" t="s">
        <v>4</v>
      </c>
      <c r="M25" s="60"/>
      <c r="N25" s="27"/>
      <c r="O25" s="27"/>
      <c r="P25" s="31"/>
      <c r="Q25" s="27"/>
      <c r="R25" s="27"/>
      <c r="S25" s="31"/>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3">
        <f t="shared" si="5"/>
        <v>669.9</v>
      </c>
      <c r="BB25" s="34">
        <f t="shared" si="6"/>
        <v>669.9</v>
      </c>
      <c r="BC25" s="23" t="str">
        <f t="shared" si="7"/>
        <v>INR  Six Hundred &amp; Sixty Nine  and Paise Ninety Only</v>
      </c>
      <c r="IA25" s="24" t="s">
        <v>142</v>
      </c>
      <c r="IB25" s="63" t="s">
        <v>207</v>
      </c>
      <c r="IC25" s="24" t="s">
        <v>58</v>
      </c>
      <c r="ID25" s="24">
        <v>2</v>
      </c>
      <c r="IE25" s="25" t="s">
        <v>137</v>
      </c>
      <c r="IF25" s="25" t="s">
        <v>43</v>
      </c>
      <c r="IG25" s="25" t="s">
        <v>44</v>
      </c>
      <c r="IH25" s="25">
        <v>213</v>
      </c>
      <c r="II25" s="25" t="s">
        <v>38</v>
      </c>
    </row>
    <row r="26" spans="1:243" s="24" customFormat="1" ht="63.75" customHeight="1">
      <c r="A26" s="64" t="s">
        <v>144</v>
      </c>
      <c r="B26" s="65" t="s">
        <v>145</v>
      </c>
      <c r="C26" s="22" t="s">
        <v>59</v>
      </c>
      <c r="D26" s="66">
        <v>4</v>
      </c>
      <c r="E26" s="67" t="s">
        <v>137</v>
      </c>
      <c r="F26" s="68">
        <v>747.3</v>
      </c>
      <c r="G26" s="27"/>
      <c r="H26" s="27"/>
      <c r="I26" s="26" t="s">
        <v>39</v>
      </c>
      <c r="J26" s="29">
        <f t="shared" si="4"/>
        <v>1</v>
      </c>
      <c r="K26" s="30" t="s">
        <v>40</v>
      </c>
      <c r="L26" s="30" t="s">
        <v>4</v>
      </c>
      <c r="M26" s="60"/>
      <c r="N26" s="27"/>
      <c r="O26" s="27"/>
      <c r="P26" s="31"/>
      <c r="Q26" s="27"/>
      <c r="R26" s="27"/>
      <c r="S26" s="31"/>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3">
        <f t="shared" si="5"/>
        <v>2989.2</v>
      </c>
      <c r="BB26" s="34">
        <f t="shared" si="6"/>
        <v>2989.2</v>
      </c>
      <c r="BC26" s="23" t="str">
        <f t="shared" si="7"/>
        <v>INR  Two Thousand Nine Hundred &amp; Eighty Nine  and Paise Twenty Only</v>
      </c>
      <c r="IA26" s="24" t="s">
        <v>144</v>
      </c>
      <c r="IB26" s="63" t="s">
        <v>208</v>
      </c>
      <c r="IC26" s="24" t="s">
        <v>59</v>
      </c>
      <c r="ID26" s="24">
        <v>4</v>
      </c>
      <c r="IE26" s="25" t="s">
        <v>137</v>
      </c>
      <c r="IF26" s="25" t="s">
        <v>35</v>
      </c>
      <c r="IG26" s="25" t="s">
        <v>46</v>
      </c>
      <c r="IH26" s="25">
        <v>10</v>
      </c>
      <c r="II26" s="25" t="s">
        <v>38</v>
      </c>
    </row>
    <row r="27" spans="1:243" s="24" customFormat="1" ht="81" customHeight="1">
      <c r="A27" s="64" t="s">
        <v>146</v>
      </c>
      <c r="B27" s="65" t="s">
        <v>147</v>
      </c>
      <c r="C27" s="22" t="s">
        <v>60</v>
      </c>
      <c r="D27" s="66">
        <v>4</v>
      </c>
      <c r="E27" s="67" t="s">
        <v>137</v>
      </c>
      <c r="F27" s="68">
        <v>623</v>
      </c>
      <c r="G27" s="27"/>
      <c r="H27" s="36"/>
      <c r="I27" s="26" t="s">
        <v>39</v>
      </c>
      <c r="J27" s="29">
        <f t="shared" si="4"/>
        <v>1</v>
      </c>
      <c r="K27" s="30" t="s">
        <v>40</v>
      </c>
      <c r="L27" s="30" t="s">
        <v>4</v>
      </c>
      <c r="M27" s="60"/>
      <c r="N27" s="27"/>
      <c r="O27" s="27"/>
      <c r="P27" s="31"/>
      <c r="Q27" s="27"/>
      <c r="R27" s="27"/>
      <c r="S27" s="31"/>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3">
        <f t="shared" si="5"/>
        <v>2492</v>
      </c>
      <c r="BB27" s="34">
        <f t="shared" si="6"/>
        <v>2492</v>
      </c>
      <c r="BC27" s="23" t="str">
        <f t="shared" si="7"/>
        <v>INR  Two Thousand Four Hundred &amp; Ninety Two  Only</v>
      </c>
      <c r="IA27" s="24" t="s">
        <v>146</v>
      </c>
      <c r="IB27" s="63" t="s">
        <v>209</v>
      </c>
      <c r="IC27" s="24" t="s">
        <v>60</v>
      </c>
      <c r="ID27" s="24">
        <v>4</v>
      </c>
      <c r="IE27" s="25" t="s">
        <v>137</v>
      </c>
      <c r="IF27" s="25" t="s">
        <v>48</v>
      </c>
      <c r="IG27" s="25" t="s">
        <v>49</v>
      </c>
      <c r="IH27" s="25">
        <v>10</v>
      </c>
      <c r="II27" s="25" t="s">
        <v>38</v>
      </c>
    </row>
    <row r="28" spans="1:243" s="24" customFormat="1" ht="66" customHeight="1">
      <c r="A28" s="64" t="s">
        <v>148</v>
      </c>
      <c r="B28" s="65" t="s">
        <v>149</v>
      </c>
      <c r="C28" s="22" t="s">
        <v>61</v>
      </c>
      <c r="D28" s="66">
        <v>4</v>
      </c>
      <c r="E28" s="67" t="s">
        <v>137</v>
      </c>
      <c r="F28" s="68">
        <v>575.4</v>
      </c>
      <c r="G28" s="37"/>
      <c r="H28" s="38"/>
      <c r="I28" s="26" t="s">
        <v>39</v>
      </c>
      <c r="J28" s="29">
        <f t="shared" si="4"/>
        <v>1</v>
      </c>
      <c r="K28" s="30" t="s">
        <v>40</v>
      </c>
      <c r="L28" s="30" t="s">
        <v>4</v>
      </c>
      <c r="M28" s="60"/>
      <c r="N28" s="27"/>
      <c r="O28" s="27"/>
      <c r="P28" s="32"/>
      <c r="Q28" s="27"/>
      <c r="R28" s="27"/>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3">
        <f t="shared" si="5"/>
        <v>2301.6</v>
      </c>
      <c r="BB28" s="34">
        <f t="shared" si="6"/>
        <v>2301.6</v>
      </c>
      <c r="BC28" s="23" t="str">
        <f t="shared" si="7"/>
        <v>INR  Two Thousand Three Hundred &amp; One  and Paise Sixty Only</v>
      </c>
      <c r="IA28" s="24" t="s">
        <v>148</v>
      </c>
      <c r="IB28" s="63" t="s">
        <v>210</v>
      </c>
      <c r="IC28" s="24" t="s">
        <v>61</v>
      </c>
      <c r="ID28" s="24">
        <v>4</v>
      </c>
      <c r="IE28" s="25" t="s">
        <v>137</v>
      </c>
      <c r="IF28" s="25" t="s">
        <v>43</v>
      </c>
      <c r="IG28" s="25" t="s">
        <v>62</v>
      </c>
      <c r="IH28" s="25">
        <v>10</v>
      </c>
      <c r="II28" s="25" t="s">
        <v>38</v>
      </c>
    </row>
    <row r="29" spans="1:243" s="24" customFormat="1" ht="98.25" customHeight="1">
      <c r="A29" s="64" t="s">
        <v>150</v>
      </c>
      <c r="B29" s="65" t="s">
        <v>151</v>
      </c>
      <c r="C29" s="22" t="s">
        <v>73</v>
      </c>
      <c r="D29" s="66">
        <v>4</v>
      </c>
      <c r="E29" s="67" t="s">
        <v>137</v>
      </c>
      <c r="F29" s="69">
        <v>1034.45</v>
      </c>
      <c r="G29" s="37"/>
      <c r="H29" s="38"/>
      <c r="I29" s="26" t="s">
        <v>39</v>
      </c>
      <c r="J29" s="29">
        <f t="shared" si="4"/>
        <v>1</v>
      </c>
      <c r="K29" s="30" t="s">
        <v>40</v>
      </c>
      <c r="L29" s="30" t="s">
        <v>4</v>
      </c>
      <c r="M29" s="60"/>
      <c r="N29" s="27"/>
      <c r="O29" s="27"/>
      <c r="P29" s="32"/>
      <c r="Q29" s="27"/>
      <c r="R29" s="27"/>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3">
        <f t="shared" si="5"/>
        <v>4137.8</v>
      </c>
      <c r="BB29" s="34">
        <f t="shared" si="6"/>
        <v>4137.8</v>
      </c>
      <c r="BC29" s="23" t="str">
        <f t="shared" si="7"/>
        <v>INR  Four Thousand One Hundred &amp; Thirty Seven  and Paise Eighty Only</v>
      </c>
      <c r="IA29" s="24" t="s">
        <v>150</v>
      </c>
      <c r="IB29" s="63" t="s">
        <v>211</v>
      </c>
      <c r="IC29" s="24" t="s">
        <v>73</v>
      </c>
      <c r="ID29" s="24">
        <v>4</v>
      </c>
      <c r="IE29" s="25" t="s">
        <v>137</v>
      </c>
      <c r="IF29" s="25" t="s">
        <v>43</v>
      </c>
      <c r="IG29" s="25" t="s">
        <v>62</v>
      </c>
      <c r="IH29" s="25">
        <v>10</v>
      </c>
      <c r="II29" s="25" t="s">
        <v>38</v>
      </c>
    </row>
    <row r="30" spans="1:243" s="24" customFormat="1" ht="48" customHeight="1">
      <c r="A30" s="64">
        <v>18</v>
      </c>
      <c r="B30" s="65" t="s">
        <v>152</v>
      </c>
      <c r="C30" s="22" t="s">
        <v>74</v>
      </c>
      <c r="D30" s="66">
        <v>8</v>
      </c>
      <c r="E30" s="67" t="s">
        <v>137</v>
      </c>
      <c r="F30" s="68">
        <v>29.25</v>
      </c>
      <c r="G30" s="37"/>
      <c r="H30" s="38"/>
      <c r="I30" s="26" t="s">
        <v>39</v>
      </c>
      <c r="J30" s="29">
        <f t="shared" si="4"/>
        <v>1</v>
      </c>
      <c r="K30" s="30" t="s">
        <v>40</v>
      </c>
      <c r="L30" s="30" t="s">
        <v>4</v>
      </c>
      <c r="M30" s="60"/>
      <c r="N30" s="27"/>
      <c r="O30" s="27"/>
      <c r="P30" s="32"/>
      <c r="Q30" s="27"/>
      <c r="R30" s="27"/>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3">
        <f t="shared" si="5"/>
        <v>234</v>
      </c>
      <c r="BB30" s="34">
        <f t="shared" si="6"/>
        <v>234</v>
      </c>
      <c r="BC30" s="23" t="str">
        <f t="shared" si="7"/>
        <v>INR  Two Hundred &amp; Thirty Four  Only</v>
      </c>
      <c r="IA30" s="24">
        <v>18</v>
      </c>
      <c r="IB30" s="63" t="s">
        <v>212</v>
      </c>
      <c r="IC30" s="24" t="s">
        <v>74</v>
      </c>
      <c r="ID30" s="24">
        <v>8</v>
      </c>
      <c r="IE30" s="25" t="s">
        <v>137</v>
      </c>
      <c r="IF30" s="25" t="s">
        <v>43</v>
      </c>
      <c r="IG30" s="25" t="s">
        <v>62</v>
      </c>
      <c r="IH30" s="25">
        <v>10</v>
      </c>
      <c r="II30" s="25" t="s">
        <v>38</v>
      </c>
    </row>
    <row r="31" spans="1:243" s="24" customFormat="1" ht="62.25" customHeight="1">
      <c r="A31" s="64">
        <v>19</v>
      </c>
      <c r="B31" s="65" t="s">
        <v>153</v>
      </c>
      <c r="C31" s="22" t="s">
        <v>75</v>
      </c>
      <c r="D31" s="66">
        <v>4</v>
      </c>
      <c r="E31" s="67" t="s">
        <v>137</v>
      </c>
      <c r="F31" s="69">
        <v>62</v>
      </c>
      <c r="G31" s="37"/>
      <c r="H31" s="38"/>
      <c r="I31" s="26" t="s">
        <v>39</v>
      </c>
      <c r="J31" s="29">
        <f t="shared" si="4"/>
        <v>1</v>
      </c>
      <c r="K31" s="30" t="s">
        <v>40</v>
      </c>
      <c r="L31" s="30" t="s">
        <v>4</v>
      </c>
      <c r="M31" s="60"/>
      <c r="N31" s="27"/>
      <c r="O31" s="27"/>
      <c r="P31" s="32"/>
      <c r="Q31" s="27"/>
      <c r="R31" s="27"/>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3">
        <f t="shared" si="5"/>
        <v>248</v>
      </c>
      <c r="BB31" s="34">
        <f t="shared" si="6"/>
        <v>248</v>
      </c>
      <c r="BC31" s="23" t="str">
        <f t="shared" si="7"/>
        <v>INR  Two Hundred &amp; Forty Eight  Only</v>
      </c>
      <c r="IA31" s="24">
        <v>19</v>
      </c>
      <c r="IB31" s="63" t="s">
        <v>213</v>
      </c>
      <c r="IC31" s="24" t="s">
        <v>75</v>
      </c>
      <c r="ID31" s="24">
        <v>4</v>
      </c>
      <c r="IE31" s="25" t="s">
        <v>137</v>
      </c>
      <c r="IF31" s="25" t="s">
        <v>43</v>
      </c>
      <c r="IG31" s="25" t="s">
        <v>62</v>
      </c>
      <c r="IH31" s="25">
        <v>10</v>
      </c>
      <c r="II31" s="25" t="s">
        <v>38</v>
      </c>
    </row>
    <row r="32" spans="1:243" s="24" customFormat="1" ht="146.25" customHeight="1">
      <c r="A32" s="64">
        <v>20</v>
      </c>
      <c r="B32" s="65" t="s">
        <v>154</v>
      </c>
      <c r="C32" s="22" t="s">
        <v>76</v>
      </c>
      <c r="D32" s="66">
        <v>2</v>
      </c>
      <c r="E32" s="67" t="s">
        <v>137</v>
      </c>
      <c r="F32" s="69">
        <v>3494.2</v>
      </c>
      <c r="G32" s="37"/>
      <c r="H32" s="38"/>
      <c r="I32" s="26" t="s">
        <v>39</v>
      </c>
      <c r="J32" s="29">
        <f t="shared" si="4"/>
        <v>1</v>
      </c>
      <c r="K32" s="30" t="s">
        <v>40</v>
      </c>
      <c r="L32" s="30" t="s">
        <v>4</v>
      </c>
      <c r="M32" s="60"/>
      <c r="N32" s="27"/>
      <c r="O32" s="27"/>
      <c r="P32" s="32"/>
      <c r="Q32" s="27"/>
      <c r="R32" s="27"/>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3">
        <f t="shared" si="5"/>
        <v>6988.4</v>
      </c>
      <c r="BB32" s="34">
        <f t="shared" si="6"/>
        <v>6988.4</v>
      </c>
      <c r="BC32" s="23" t="str">
        <f t="shared" si="7"/>
        <v>INR  Six Thousand Nine Hundred &amp; Eighty Eight  and Paise Forty Only</v>
      </c>
      <c r="IA32" s="24">
        <v>20</v>
      </c>
      <c r="IB32" s="63" t="s">
        <v>214</v>
      </c>
      <c r="IC32" s="24" t="s">
        <v>76</v>
      </c>
      <c r="ID32" s="24">
        <v>2</v>
      </c>
      <c r="IE32" s="25" t="s">
        <v>137</v>
      </c>
      <c r="IF32" s="25" t="s">
        <v>43</v>
      </c>
      <c r="IG32" s="25" t="s">
        <v>62</v>
      </c>
      <c r="IH32" s="25">
        <v>10</v>
      </c>
      <c r="II32" s="25" t="s">
        <v>38</v>
      </c>
    </row>
    <row r="33" spans="1:243" s="24" customFormat="1" ht="126" customHeight="1">
      <c r="A33" s="64">
        <v>21</v>
      </c>
      <c r="B33" s="65" t="s">
        <v>155</v>
      </c>
      <c r="C33" s="22" t="s">
        <v>77</v>
      </c>
      <c r="D33" s="66">
        <v>2</v>
      </c>
      <c r="E33" s="67" t="s">
        <v>38</v>
      </c>
      <c r="F33" s="69">
        <v>3418.7</v>
      </c>
      <c r="G33" s="37"/>
      <c r="H33" s="38"/>
      <c r="I33" s="26" t="s">
        <v>39</v>
      </c>
      <c r="J33" s="29">
        <f t="shared" si="4"/>
        <v>1</v>
      </c>
      <c r="K33" s="30" t="s">
        <v>40</v>
      </c>
      <c r="L33" s="30" t="s">
        <v>4</v>
      </c>
      <c r="M33" s="60"/>
      <c r="N33" s="27"/>
      <c r="O33" s="27"/>
      <c r="P33" s="32"/>
      <c r="Q33" s="27"/>
      <c r="R33" s="27"/>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3">
        <f t="shared" si="5"/>
        <v>6837.4</v>
      </c>
      <c r="BB33" s="34">
        <f t="shared" si="6"/>
        <v>6837.4</v>
      </c>
      <c r="BC33" s="23" t="str">
        <f t="shared" si="7"/>
        <v>INR  Six Thousand Eight Hundred &amp; Thirty Seven  and Paise Forty Only</v>
      </c>
      <c r="IA33" s="24">
        <v>21</v>
      </c>
      <c r="IB33" s="63" t="s">
        <v>215</v>
      </c>
      <c r="IC33" s="24" t="s">
        <v>77</v>
      </c>
      <c r="ID33" s="24">
        <v>2</v>
      </c>
      <c r="IE33" s="25" t="s">
        <v>38</v>
      </c>
      <c r="IF33" s="25" t="s">
        <v>43</v>
      </c>
      <c r="IG33" s="25" t="s">
        <v>62</v>
      </c>
      <c r="IH33" s="25">
        <v>10</v>
      </c>
      <c r="II33" s="25" t="s">
        <v>38</v>
      </c>
    </row>
    <row r="34" spans="1:243" s="24" customFormat="1" ht="99" customHeight="1">
      <c r="A34" s="64">
        <v>22</v>
      </c>
      <c r="B34" s="65" t="s">
        <v>156</v>
      </c>
      <c r="C34" s="22" t="s">
        <v>78</v>
      </c>
      <c r="D34" s="66">
        <v>4</v>
      </c>
      <c r="E34" s="67" t="s">
        <v>38</v>
      </c>
      <c r="F34" s="69">
        <v>2020.6</v>
      </c>
      <c r="G34" s="37"/>
      <c r="H34" s="38"/>
      <c r="I34" s="26" t="s">
        <v>39</v>
      </c>
      <c r="J34" s="29">
        <f t="shared" si="4"/>
        <v>1</v>
      </c>
      <c r="K34" s="30" t="s">
        <v>40</v>
      </c>
      <c r="L34" s="30" t="s">
        <v>4</v>
      </c>
      <c r="M34" s="60"/>
      <c r="N34" s="27"/>
      <c r="O34" s="27"/>
      <c r="P34" s="32"/>
      <c r="Q34" s="27"/>
      <c r="R34" s="27"/>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f t="shared" si="5"/>
        <v>8082.4</v>
      </c>
      <c r="BB34" s="34">
        <f t="shared" si="6"/>
        <v>8082.4</v>
      </c>
      <c r="BC34" s="23" t="str">
        <f t="shared" si="7"/>
        <v>INR  Eight Thousand  &amp;Eighty Two  and Paise Forty Only</v>
      </c>
      <c r="IA34" s="24">
        <v>22</v>
      </c>
      <c r="IB34" s="63" t="s">
        <v>216</v>
      </c>
      <c r="IC34" s="24" t="s">
        <v>78</v>
      </c>
      <c r="ID34" s="24">
        <v>4</v>
      </c>
      <c r="IE34" s="25" t="s">
        <v>38</v>
      </c>
      <c r="IF34" s="25" t="s">
        <v>43</v>
      </c>
      <c r="IG34" s="25" t="s">
        <v>62</v>
      </c>
      <c r="IH34" s="25">
        <v>10</v>
      </c>
      <c r="II34" s="25" t="s">
        <v>38</v>
      </c>
    </row>
    <row r="35" spans="1:243" s="24" customFormat="1" ht="83.25" customHeight="1">
      <c r="A35" s="64" t="s">
        <v>157</v>
      </c>
      <c r="B35" s="65" t="s">
        <v>158</v>
      </c>
      <c r="C35" s="22" t="s">
        <v>79</v>
      </c>
      <c r="D35" s="66">
        <v>2</v>
      </c>
      <c r="E35" s="67" t="s">
        <v>38</v>
      </c>
      <c r="F35" s="69">
        <v>75.6</v>
      </c>
      <c r="G35" s="37"/>
      <c r="H35" s="38"/>
      <c r="I35" s="26" t="s">
        <v>39</v>
      </c>
      <c r="J35" s="29">
        <f t="shared" si="4"/>
        <v>1</v>
      </c>
      <c r="K35" s="30" t="s">
        <v>40</v>
      </c>
      <c r="L35" s="30" t="s">
        <v>4</v>
      </c>
      <c r="M35" s="60"/>
      <c r="N35" s="27"/>
      <c r="O35" s="27"/>
      <c r="P35" s="32"/>
      <c r="Q35" s="27"/>
      <c r="R35" s="27"/>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3">
        <f t="shared" si="5"/>
        <v>151.2</v>
      </c>
      <c r="BB35" s="34">
        <f t="shared" si="6"/>
        <v>151.2</v>
      </c>
      <c r="BC35" s="23" t="str">
        <f t="shared" si="7"/>
        <v>INR  One Hundred &amp; Fifty One  and Paise Twenty Only</v>
      </c>
      <c r="IA35" s="24" t="s">
        <v>157</v>
      </c>
      <c r="IB35" s="63" t="s">
        <v>217</v>
      </c>
      <c r="IC35" s="24" t="s">
        <v>79</v>
      </c>
      <c r="ID35" s="24">
        <v>2</v>
      </c>
      <c r="IE35" s="25" t="s">
        <v>38</v>
      </c>
      <c r="IF35" s="25" t="s">
        <v>43</v>
      </c>
      <c r="IG35" s="25" t="s">
        <v>62</v>
      </c>
      <c r="IH35" s="25">
        <v>10</v>
      </c>
      <c r="II35" s="25" t="s">
        <v>38</v>
      </c>
    </row>
    <row r="36" spans="1:243" s="24" customFormat="1" ht="84" customHeight="1">
      <c r="A36" s="64" t="s">
        <v>159</v>
      </c>
      <c r="B36" s="65" t="s">
        <v>160</v>
      </c>
      <c r="C36" s="22" t="s">
        <v>80</v>
      </c>
      <c r="D36" s="66">
        <v>4</v>
      </c>
      <c r="E36" s="67" t="s">
        <v>38</v>
      </c>
      <c r="F36" s="69">
        <v>752.8</v>
      </c>
      <c r="G36" s="37"/>
      <c r="H36" s="38"/>
      <c r="I36" s="26" t="s">
        <v>39</v>
      </c>
      <c r="J36" s="29">
        <f t="shared" si="4"/>
        <v>1</v>
      </c>
      <c r="K36" s="30" t="s">
        <v>40</v>
      </c>
      <c r="L36" s="30" t="s">
        <v>4</v>
      </c>
      <c r="M36" s="60"/>
      <c r="N36" s="27"/>
      <c r="O36" s="27"/>
      <c r="P36" s="32"/>
      <c r="Q36" s="27"/>
      <c r="R36" s="27"/>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3">
        <f t="shared" si="5"/>
        <v>3011.2</v>
      </c>
      <c r="BB36" s="34">
        <f t="shared" si="6"/>
        <v>3011.2</v>
      </c>
      <c r="BC36" s="23" t="str">
        <f t="shared" si="7"/>
        <v>INR  Three Thousand  &amp;Eleven  and Paise Twenty Only</v>
      </c>
      <c r="IA36" s="24" t="s">
        <v>159</v>
      </c>
      <c r="IB36" s="63" t="s">
        <v>218</v>
      </c>
      <c r="IC36" s="24" t="s">
        <v>80</v>
      </c>
      <c r="ID36" s="24">
        <v>4</v>
      </c>
      <c r="IE36" s="25" t="s">
        <v>38</v>
      </c>
      <c r="IF36" s="25" t="s">
        <v>43</v>
      </c>
      <c r="IG36" s="25" t="s">
        <v>62</v>
      </c>
      <c r="IH36" s="25">
        <v>10</v>
      </c>
      <c r="II36" s="25" t="s">
        <v>38</v>
      </c>
    </row>
    <row r="37" spans="1:243" s="24" customFormat="1" ht="138" customHeight="1">
      <c r="A37" s="64">
        <v>25</v>
      </c>
      <c r="B37" s="65" t="s">
        <v>161</v>
      </c>
      <c r="C37" s="22" t="s">
        <v>81</v>
      </c>
      <c r="D37" s="66">
        <v>2</v>
      </c>
      <c r="E37" s="67" t="s">
        <v>38</v>
      </c>
      <c r="F37" s="69">
        <v>391.15</v>
      </c>
      <c r="G37" s="37"/>
      <c r="H37" s="38"/>
      <c r="I37" s="26" t="s">
        <v>39</v>
      </c>
      <c r="J37" s="29">
        <f t="shared" si="4"/>
        <v>1</v>
      </c>
      <c r="K37" s="30" t="s">
        <v>40</v>
      </c>
      <c r="L37" s="30" t="s">
        <v>4</v>
      </c>
      <c r="M37" s="60"/>
      <c r="N37" s="27"/>
      <c r="O37" s="27"/>
      <c r="P37" s="32"/>
      <c r="Q37" s="27"/>
      <c r="R37" s="27"/>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3">
        <f t="shared" si="5"/>
        <v>782.3</v>
      </c>
      <c r="BB37" s="34">
        <f t="shared" si="6"/>
        <v>782.3</v>
      </c>
      <c r="BC37" s="23" t="str">
        <f t="shared" si="7"/>
        <v>INR  Seven Hundred &amp; Eighty Two  and Paise Thirty Only</v>
      </c>
      <c r="IA37" s="24">
        <v>25</v>
      </c>
      <c r="IB37" s="63" t="s">
        <v>219</v>
      </c>
      <c r="IC37" s="24" t="s">
        <v>81</v>
      </c>
      <c r="ID37" s="24">
        <v>2</v>
      </c>
      <c r="IE37" s="25" t="s">
        <v>38</v>
      </c>
      <c r="IF37" s="25" t="s">
        <v>43</v>
      </c>
      <c r="IG37" s="25" t="s">
        <v>62</v>
      </c>
      <c r="IH37" s="25">
        <v>10</v>
      </c>
      <c r="II37" s="25" t="s">
        <v>38</v>
      </c>
    </row>
    <row r="38" spans="1:243" s="24" customFormat="1" ht="63" customHeight="1">
      <c r="A38" s="64">
        <v>26</v>
      </c>
      <c r="B38" s="65" t="s">
        <v>162</v>
      </c>
      <c r="C38" s="22" t="s">
        <v>82</v>
      </c>
      <c r="D38" s="66">
        <v>3</v>
      </c>
      <c r="E38" s="67" t="s">
        <v>118</v>
      </c>
      <c r="F38" s="69">
        <v>684.3</v>
      </c>
      <c r="G38" s="37"/>
      <c r="H38" s="38"/>
      <c r="I38" s="26" t="s">
        <v>39</v>
      </c>
      <c r="J38" s="29">
        <f t="shared" si="4"/>
        <v>1</v>
      </c>
      <c r="K38" s="30" t="s">
        <v>40</v>
      </c>
      <c r="L38" s="30" t="s">
        <v>4</v>
      </c>
      <c r="M38" s="60"/>
      <c r="N38" s="27"/>
      <c r="O38" s="27"/>
      <c r="P38" s="32"/>
      <c r="Q38" s="27"/>
      <c r="R38" s="27"/>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3">
        <f t="shared" si="5"/>
        <v>2052.9</v>
      </c>
      <c r="BB38" s="34">
        <f t="shared" si="6"/>
        <v>2052.9</v>
      </c>
      <c r="BC38" s="23" t="str">
        <f t="shared" si="7"/>
        <v>INR  Two Thousand  &amp;Fifty Two  and Paise Ninety Only</v>
      </c>
      <c r="IA38" s="24">
        <v>26</v>
      </c>
      <c r="IB38" s="63" t="s">
        <v>220</v>
      </c>
      <c r="IC38" s="24" t="s">
        <v>82</v>
      </c>
      <c r="ID38" s="24">
        <v>3</v>
      </c>
      <c r="IE38" s="25" t="s">
        <v>118</v>
      </c>
      <c r="IF38" s="25" t="s">
        <v>43</v>
      </c>
      <c r="IG38" s="25" t="s">
        <v>62</v>
      </c>
      <c r="IH38" s="25">
        <v>10</v>
      </c>
      <c r="II38" s="25" t="s">
        <v>38</v>
      </c>
    </row>
    <row r="39" spans="1:243" s="24" customFormat="1" ht="78" customHeight="1">
      <c r="A39" s="64">
        <v>27</v>
      </c>
      <c r="B39" s="65" t="s">
        <v>163</v>
      </c>
      <c r="C39" s="22" t="s">
        <v>83</v>
      </c>
      <c r="D39" s="66">
        <v>16</v>
      </c>
      <c r="E39" s="67" t="s">
        <v>164</v>
      </c>
      <c r="F39" s="69">
        <v>186.4</v>
      </c>
      <c r="G39" s="37"/>
      <c r="H39" s="38"/>
      <c r="I39" s="26" t="s">
        <v>39</v>
      </c>
      <c r="J39" s="29">
        <f t="shared" si="4"/>
        <v>1</v>
      </c>
      <c r="K39" s="30" t="s">
        <v>40</v>
      </c>
      <c r="L39" s="30" t="s">
        <v>4</v>
      </c>
      <c r="M39" s="60"/>
      <c r="N39" s="27"/>
      <c r="O39" s="27"/>
      <c r="P39" s="32"/>
      <c r="Q39" s="27"/>
      <c r="R39" s="27"/>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3">
        <f t="shared" si="5"/>
        <v>2982.4</v>
      </c>
      <c r="BB39" s="34">
        <f t="shared" si="6"/>
        <v>2982.4</v>
      </c>
      <c r="BC39" s="23" t="str">
        <f t="shared" si="7"/>
        <v>INR  Two Thousand Nine Hundred &amp; Eighty Two  and Paise Forty Only</v>
      </c>
      <c r="IA39" s="24">
        <v>27</v>
      </c>
      <c r="IB39" s="63" t="s">
        <v>221</v>
      </c>
      <c r="IC39" s="24" t="s">
        <v>83</v>
      </c>
      <c r="ID39" s="24">
        <v>16</v>
      </c>
      <c r="IE39" s="25" t="s">
        <v>164</v>
      </c>
      <c r="IF39" s="25" t="s">
        <v>43</v>
      </c>
      <c r="IG39" s="25" t="s">
        <v>62</v>
      </c>
      <c r="IH39" s="25">
        <v>10</v>
      </c>
      <c r="II39" s="25" t="s">
        <v>38</v>
      </c>
    </row>
    <row r="40" spans="1:243" s="24" customFormat="1" ht="55.5" customHeight="1">
      <c r="A40" s="64">
        <v>27.1</v>
      </c>
      <c r="B40" s="70" t="s">
        <v>165</v>
      </c>
      <c r="C40" s="22" t="s">
        <v>84</v>
      </c>
      <c r="D40" s="66">
        <v>9</v>
      </c>
      <c r="E40" s="71" t="s">
        <v>164</v>
      </c>
      <c r="F40" s="68">
        <v>247.85</v>
      </c>
      <c r="G40" s="37"/>
      <c r="H40" s="38"/>
      <c r="I40" s="26" t="s">
        <v>39</v>
      </c>
      <c r="J40" s="29">
        <f t="shared" si="4"/>
        <v>1</v>
      </c>
      <c r="K40" s="30" t="s">
        <v>40</v>
      </c>
      <c r="L40" s="30" t="s">
        <v>4</v>
      </c>
      <c r="M40" s="60"/>
      <c r="N40" s="27"/>
      <c r="O40" s="27"/>
      <c r="P40" s="32"/>
      <c r="Q40" s="27"/>
      <c r="R40" s="27"/>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3">
        <f t="shared" si="5"/>
        <v>2230.65</v>
      </c>
      <c r="BB40" s="34">
        <f t="shared" si="6"/>
        <v>2230.65</v>
      </c>
      <c r="BC40" s="23" t="str">
        <f t="shared" si="7"/>
        <v>INR  Two Thousand Two Hundred &amp; Thirty  and Paise Sixty Five Only</v>
      </c>
      <c r="IA40" s="24">
        <v>27.1</v>
      </c>
      <c r="IB40" s="63" t="s">
        <v>222</v>
      </c>
      <c r="IC40" s="24" t="s">
        <v>84</v>
      </c>
      <c r="ID40" s="24">
        <v>9</v>
      </c>
      <c r="IE40" s="25" t="s">
        <v>164</v>
      </c>
      <c r="IF40" s="25" t="s">
        <v>43</v>
      </c>
      <c r="IG40" s="25" t="s">
        <v>62</v>
      </c>
      <c r="IH40" s="25">
        <v>10</v>
      </c>
      <c r="II40" s="25" t="s">
        <v>38</v>
      </c>
    </row>
    <row r="41" spans="1:243" s="24" customFormat="1" ht="70.5" customHeight="1">
      <c r="A41" s="64">
        <v>28</v>
      </c>
      <c r="B41" s="65" t="s">
        <v>166</v>
      </c>
      <c r="C41" s="22" t="s">
        <v>85</v>
      </c>
      <c r="D41" s="66">
        <v>8</v>
      </c>
      <c r="E41" s="67" t="s">
        <v>38</v>
      </c>
      <c r="F41" s="69">
        <v>371.7</v>
      </c>
      <c r="G41" s="37"/>
      <c r="H41" s="38"/>
      <c r="I41" s="26" t="s">
        <v>39</v>
      </c>
      <c r="J41" s="29">
        <f t="shared" si="4"/>
        <v>1</v>
      </c>
      <c r="K41" s="30" t="s">
        <v>40</v>
      </c>
      <c r="L41" s="30" t="s">
        <v>4</v>
      </c>
      <c r="M41" s="60"/>
      <c r="N41" s="27"/>
      <c r="O41" s="27"/>
      <c r="P41" s="32"/>
      <c r="Q41" s="27"/>
      <c r="R41" s="27"/>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3">
        <f t="shared" si="5"/>
        <v>2973.6</v>
      </c>
      <c r="BB41" s="34">
        <f t="shared" si="6"/>
        <v>2973.6</v>
      </c>
      <c r="BC41" s="23" t="str">
        <f t="shared" si="7"/>
        <v>INR  Two Thousand Nine Hundred &amp; Seventy Three  and Paise Sixty Only</v>
      </c>
      <c r="IA41" s="24">
        <v>28</v>
      </c>
      <c r="IB41" s="63" t="s">
        <v>223</v>
      </c>
      <c r="IC41" s="24" t="s">
        <v>85</v>
      </c>
      <c r="ID41" s="24">
        <v>8</v>
      </c>
      <c r="IE41" s="25" t="s">
        <v>38</v>
      </c>
      <c r="IF41" s="25" t="s">
        <v>43</v>
      </c>
      <c r="IG41" s="25" t="s">
        <v>62</v>
      </c>
      <c r="IH41" s="25">
        <v>10</v>
      </c>
      <c r="II41" s="25" t="s">
        <v>38</v>
      </c>
    </row>
    <row r="42" spans="1:243" s="24" customFormat="1" ht="69" customHeight="1">
      <c r="A42" s="64">
        <v>29</v>
      </c>
      <c r="B42" s="65" t="s">
        <v>167</v>
      </c>
      <c r="C42" s="22" t="s">
        <v>86</v>
      </c>
      <c r="D42" s="66">
        <v>8</v>
      </c>
      <c r="E42" s="67" t="s">
        <v>38</v>
      </c>
      <c r="F42" s="69">
        <v>545.95</v>
      </c>
      <c r="G42" s="37"/>
      <c r="H42" s="38"/>
      <c r="I42" s="26" t="s">
        <v>39</v>
      </c>
      <c r="J42" s="29">
        <f t="shared" si="4"/>
        <v>1</v>
      </c>
      <c r="K42" s="30" t="s">
        <v>40</v>
      </c>
      <c r="L42" s="30" t="s">
        <v>4</v>
      </c>
      <c r="M42" s="60"/>
      <c r="N42" s="27"/>
      <c r="O42" s="27"/>
      <c r="P42" s="32"/>
      <c r="Q42" s="27"/>
      <c r="R42" s="27"/>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3">
        <f t="shared" si="5"/>
        <v>4367.6</v>
      </c>
      <c r="BB42" s="34">
        <f t="shared" si="6"/>
        <v>4367.6</v>
      </c>
      <c r="BC42" s="23" t="str">
        <f t="shared" si="7"/>
        <v>INR  Four Thousand Three Hundred &amp; Sixty Seven  and Paise Sixty Only</v>
      </c>
      <c r="IA42" s="24">
        <v>29</v>
      </c>
      <c r="IB42" s="63" t="s">
        <v>224</v>
      </c>
      <c r="IC42" s="24" t="s">
        <v>86</v>
      </c>
      <c r="ID42" s="24">
        <v>8</v>
      </c>
      <c r="IE42" s="25" t="s">
        <v>38</v>
      </c>
      <c r="IF42" s="25" t="s">
        <v>43</v>
      </c>
      <c r="IG42" s="25" t="s">
        <v>62</v>
      </c>
      <c r="IH42" s="25">
        <v>10</v>
      </c>
      <c r="II42" s="25" t="s">
        <v>38</v>
      </c>
    </row>
    <row r="43" spans="1:243" s="24" customFormat="1" ht="48.75" customHeight="1">
      <c r="A43" s="64">
        <v>30</v>
      </c>
      <c r="B43" s="65" t="s">
        <v>168</v>
      </c>
      <c r="C43" s="22" t="s">
        <v>87</v>
      </c>
      <c r="D43" s="66">
        <v>4</v>
      </c>
      <c r="E43" s="67" t="s">
        <v>38</v>
      </c>
      <c r="F43" s="68">
        <v>100.7</v>
      </c>
      <c r="G43" s="37"/>
      <c r="H43" s="38"/>
      <c r="I43" s="26" t="s">
        <v>39</v>
      </c>
      <c r="J43" s="29">
        <f t="shared" si="4"/>
        <v>1</v>
      </c>
      <c r="K43" s="30" t="s">
        <v>40</v>
      </c>
      <c r="L43" s="30" t="s">
        <v>4</v>
      </c>
      <c r="M43" s="60"/>
      <c r="N43" s="27"/>
      <c r="O43" s="27"/>
      <c r="P43" s="32"/>
      <c r="Q43" s="27"/>
      <c r="R43" s="27"/>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3">
        <f t="shared" si="5"/>
        <v>402.8</v>
      </c>
      <c r="BB43" s="34">
        <f t="shared" si="6"/>
        <v>402.8</v>
      </c>
      <c r="BC43" s="23" t="str">
        <f t="shared" si="7"/>
        <v>INR  Four Hundred &amp; Two  and Paise Eighty Only</v>
      </c>
      <c r="IA43" s="24">
        <v>30</v>
      </c>
      <c r="IB43" s="63" t="s">
        <v>225</v>
      </c>
      <c r="IC43" s="24" t="s">
        <v>87</v>
      </c>
      <c r="ID43" s="24">
        <v>4</v>
      </c>
      <c r="IE43" s="25" t="s">
        <v>38</v>
      </c>
      <c r="IF43" s="25" t="s">
        <v>43</v>
      </c>
      <c r="IG43" s="25" t="s">
        <v>62</v>
      </c>
      <c r="IH43" s="25">
        <v>10</v>
      </c>
      <c r="II43" s="25" t="s">
        <v>38</v>
      </c>
    </row>
    <row r="44" spans="1:243" s="24" customFormat="1" ht="82.5" customHeight="1">
      <c r="A44" s="64">
        <v>31</v>
      </c>
      <c r="B44" s="65" t="s">
        <v>169</v>
      </c>
      <c r="C44" s="22" t="s">
        <v>88</v>
      </c>
      <c r="D44" s="66">
        <v>2</v>
      </c>
      <c r="E44" s="67" t="s">
        <v>38</v>
      </c>
      <c r="F44" s="69">
        <v>394.15</v>
      </c>
      <c r="G44" s="37"/>
      <c r="H44" s="38"/>
      <c r="I44" s="26" t="s">
        <v>39</v>
      </c>
      <c r="J44" s="29">
        <f t="shared" si="4"/>
        <v>1</v>
      </c>
      <c r="K44" s="30" t="s">
        <v>40</v>
      </c>
      <c r="L44" s="30" t="s">
        <v>4</v>
      </c>
      <c r="M44" s="60"/>
      <c r="N44" s="27"/>
      <c r="O44" s="27"/>
      <c r="P44" s="32"/>
      <c r="Q44" s="27"/>
      <c r="R44" s="27"/>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3">
        <f t="shared" si="5"/>
        <v>788.3</v>
      </c>
      <c r="BB44" s="34">
        <f t="shared" si="6"/>
        <v>788.3</v>
      </c>
      <c r="BC44" s="23" t="str">
        <f t="shared" si="7"/>
        <v>INR  Seven Hundred &amp; Eighty Eight  and Paise Thirty Only</v>
      </c>
      <c r="IA44" s="24">
        <v>31</v>
      </c>
      <c r="IB44" s="63" t="s">
        <v>226</v>
      </c>
      <c r="IC44" s="24" t="s">
        <v>88</v>
      </c>
      <c r="ID44" s="24">
        <v>2</v>
      </c>
      <c r="IE44" s="25" t="s">
        <v>38</v>
      </c>
      <c r="IF44" s="25" t="s">
        <v>43</v>
      </c>
      <c r="IG44" s="25" t="s">
        <v>62</v>
      </c>
      <c r="IH44" s="25">
        <v>10</v>
      </c>
      <c r="II44" s="25" t="s">
        <v>38</v>
      </c>
    </row>
    <row r="45" spans="1:243" s="24" customFormat="1" ht="157.5" customHeight="1">
      <c r="A45" s="64">
        <v>32</v>
      </c>
      <c r="B45" s="65" t="s">
        <v>170</v>
      </c>
      <c r="C45" s="22" t="s">
        <v>89</v>
      </c>
      <c r="D45" s="66">
        <v>42</v>
      </c>
      <c r="E45" s="67" t="s">
        <v>118</v>
      </c>
      <c r="F45" s="68">
        <v>744.8</v>
      </c>
      <c r="G45" s="37"/>
      <c r="H45" s="38"/>
      <c r="I45" s="26" t="s">
        <v>39</v>
      </c>
      <c r="J45" s="29">
        <f t="shared" si="4"/>
        <v>1</v>
      </c>
      <c r="K45" s="30" t="s">
        <v>40</v>
      </c>
      <c r="L45" s="30" t="s">
        <v>4</v>
      </c>
      <c r="M45" s="60"/>
      <c r="N45" s="27"/>
      <c r="O45" s="27"/>
      <c r="P45" s="32"/>
      <c r="Q45" s="27"/>
      <c r="R45" s="27"/>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3">
        <f t="shared" si="5"/>
        <v>31281.6</v>
      </c>
      <c r="BB45" s="34">
        <f t="shared" si="6"/>
        <v>31281.6</v>
      </c>
      <c r="BC45" s="23" t="str">
        <f t="shared" si="7"/>
        <v>INR  Thirty One Thousand Two Hundred &amp; Eighty One  and Paise Sixty Only</v>
      </c>
      <c r="IA45" s="24">
        <v>32</v>
      </c>
      <c r="IB45" s="63" t="s">
        <v>227</v>
      </c>
      <c r="IC45" s="24" t="s">
        <v>89</v>
      </c>
      <c r="ID45" s="24">
        <v>42</v>
      </c>
      <c r="IE45" s="25" t="s">
        <v>118</v>
      </c>
      <c r="IF45" s="25" t="s">
        <v>43</v>
      </c>
      <c r="IG45" s="25" t="s">
        <v>62</v>
      </c>
      <c r="IH45" s="25">
        <v>10</v>
      </c>
      <c r="II45" s="25" t="s">
        <v>38</v>
      </c>
    </row>
    <row r="46" spans="1:243" s="24" customFormat="1" ht="124.5" customHeight="1">
      <c r="A46" s="64">
        <v>33</v>
      </c>
      <c r="B46" s="65" t="s">
        <v>171</v>
      </c>
      <c r="C46" s="22" t="s">
        <v>90</v>
      </c>
      <c r="D46" s="66">
        <v>39</v>
      </c>
      <c r="E46" s="67" t="s">
        <v>118</v>
      </c>
      <c r="F46" s="68">
        <v>688.35</v>
      </c>
      <c r="G46" s="37"/>
      <c r="H46" s="38"/>
      <c r="I46" s="26" t="s">
        <v>39</v>
      </c>
      <c r="J46" s="29">
        <f t="shared" si="4"/>
        <v>1</v>
      </c>
      <c r="K46" s="30" t="s">
        <v>40</v>
      </c>
      <c r="L46" s="30" t="s">
        <v>4</v>
      </c>
      <c r="M46" s="60"/>
      <c r="N46" s="27"/>
      <c r="O46" s="27"/>
      <c r="P46" s="32"/>
      <c r="Q46" s="27"/>
      <c r="R46" s="27"/>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3">
        <f t="shared" si="5"/>
        <v>26845.65</v>
      </c>
      <c r="BB46" s="34">
        <f t="shared" si="6"/>
        <v>26845.65</v>
      </c>
      <c r="BC46" s="23" t="str">
        <f t="shared" si="7"/>
        <v>INR  Twenty Six Thousand Eight Hundred &amp; Forty Five  and Paise Sixty Five Only</v>
      </c>
      <c r="IA46" s="24">
        <v>33</v>
      </c>
      <c r="IB46" s="24" t="s">
        <v>228</v>
      </c>
      <c r="IC46" s="24" t="s">
        <v>90</v>
      </c>
      <c r="ID46" s="24">
        <v>39</v>
      </c>
      <c r="IE46" s="25" t="s">
        <v>118</v>
      </c>
      <c r="IF46" s="25" t="s">
        <v>43</v>
      </c>
      <c r="IG46" s="25" t="s">
        <v>62</v>
      </c>
      <c r="IH46" s="25">
        <v>10</v>
      </c>
      <c r="II46" s="25" t="s">
        <v>38</v>
      </c>
    </row>
    <row r="47" spans="1:243" s="24" customFormat="1" ht="109.5" customHeight="1">
      <c r="A47" s="64">
        <v>34</v>
      </c>
      <c r="B47" s="65" t="s">
        <v>172</v>
      </c>
      <c r="C47" s="22" t="s">
        <v>91</v>
      </c>
      <c r="D47" s="66">
        <v>70</v>
      </c>
      <c r="E47" s="67" t="s">
        <v>71</v>
      </c>
      <c r="F47" s="68">
        <v>85.95</v>
      </c>
      <c r="G47" s="37"/>
      <c r="H47" s="38"/>
      <c r="I47" s="26" t="s">
        <v>39</v>
      </c>
      <c r="J47" s="29">
        <f t="shared" si="4"/>
        <v>1</v>
      </c>
      <c r="K47" s="30" t="s">
        <v>40</v>
      </c>
      <c r="L47" s="30" t="s">
        <v>4</v>
      </c>
      <c r="M47" s="60"/>
      <c r="N47" s="27"/>
      <c r="O47" s="27"/>
      <c r="P47" s="32"/>
      <c r="Q47" s="27"/>
      <c r="R47" s="27"/>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3">
        <f t="shared" si="5"/>
        <v>6016.5</v>
      </c>
      <c r="BB47" s="34">
        <f t="shared" si="6"/>
        <v>6016.5</v>
      </c>
      <c r="BC47" s="23" t="str">
        <f t="shared" si="7"/>
        <v>INR  Six Thousand  &amp;Sixteen  and Paise Fifty Only</v>
      </c>
      <c r="IA47" s="24">
        <v>34</v>
      </c>
      <c r="IB47" s="63" t="s">
        <v>229</v>
      </c>
      <c r="IC47" s="24" t="s">
        <v>91</v>
      </c>
      <c r="ID47" s="24">
        <v>70</v>
      </c>
      <c r="IE47" s="25" t="s">
        <v>71</v>
      </c>
      <c r="IF47" s="25" t="s">
        <v>43</v>
      </c>
      <c r="IG47" s="25" t="s">
        <v>62</v>
      </c>
      <c r="IH47" s="25">
        <v>10</v>
      </c>
      <c r="II47" s="25" t="s">
        <v>38</v>
      </c>
    </row>
    <row r="48" spans="1:243" s="24" customFormat="1" ht="122.25" customHeight="1">
      <c r="A48" s="64">
        <v>35</v>
      </c>
      <c r="B48" s="65" t="s">
        <v>173</v>
      </c>
      <c r="C48" s="22" t="s">
        <v>92</v>
      </c>
      <c r="D48" s="66">
        <v>10</v>
      </c>
      <c r="E48" s="67" t="s">
        <v>118</v>
      </c>
      <c r="F48" s="68">
        <v>2372.8</v>
      </c>
      <c r="G48" s="37"/>
      <c r="H48" s="38"/>
      <c r="I48" s="26" t="s">
        <v>39</v>
      </c>
      <c r="J48" s="29">
        <f t="shared" si="4"/>
        <v>1</v>
      </c>
      <c r="K48" s="30" t="s">
        <v>40</v>
      </c>
      <c r="L48" s="30" t="s">
        <v>4</v>
      </c>
      <c r="M48" s="60"/>
      <c r="N48" s="27"/>
      <c r="O48" s="27"/>
      <c r="P48" s="32"/>
      <c r="Q48" s="27"/>
      <c r="R48" s="27"/>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3">
        <f t="shared" si="5"/>
        <v>23728</v>
      </c>
      <c r="BB48" s="34">
        <f t="shared" si="6"/>
        <v>23728</v>
      </c>
      <c r="BC48" s="23" t="str">
        <f t="shared" si="7"/>
        <v>INR  Twenty Three Thousand Seven Hundred &amp; Twenty Eight  Only</v>
      </c>
      <c r="IA48" s="24">
        <v>35</v>
      </c>
      <c r="IB48" s="63" t="s">
        <v>230</v>
      </c>
      <c r="IC48" s="24" t="s">
        <v>92</v>
      </c>
      <c r="ID48" s="24">
        <v>10</v>
      </c>
      <c r="IE48" s="25" t="s">
        <v>118</v>
      </c>
      <c r="IF48" s="25" t="s">
        <v>43</v>
      </c>
      <c r="IG48" s="25" t="s">
        <v>62</v>
      </c>
      <c r="IH48" s="25">
        <v>10</v>
      </c>
      <c r="II48" s="25" t="s">
        <v>38</v>
      </c>
    </row>
    <row r="49" spans="1:243" s="24" customFormat="1" ht="84.75" customHeight="1">
      <c r="A49" s="64">
        <v>36</v>
      </c>
      <c r="B49" s="65" t="s">
        <v>174</v>
      </c>
      <c r="C49" s="22" t="s">
        <v>93</v>
      </c>
      <c r="D49" s="66">
        <v>15</v>
      </c>
      <c r="E49" s="67" t="s">
        <v>118</v>
      </c>
      <c r="F49" s="68">
        <v>112.3</v>
      </c>
      <c r="G49" s="37"/>
      <c r="H49" s="38"/>
      <c r="I49" s="26" t="s">
        <v>39</v>
      </c>
      <c r="J49" s="29">
        <f t="shared" si="4"/>
        <v>1</v>
      </c>
      <c r="K49" s="30" t="s">
        <v>40</v>
      </c>
      <c r="L49" s="30" t="s">
        <v>4</v>
      </c>
      <c r="M49" s="60"/>
      <c r="N49" s="27"/>
      <c r="O49" s="27"/>
      <c r="P49" s="32"/>
      <c r="Q49" s="27"/>
      <c r="R49" s="27"/>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3">
        <f t="shared" si="5"/>
        <v>1684.5</v>
      </c>
      <c r="BB49" s="34">
        <f t="shared" si="6"/>
        <v>1684.5</v>
      </c>
      <c r="BC49" s="23" t="str">
        <f t="shared" si="7"/>
        <v>INR  One Thousand Six Hundred &amp; Eighty Four  and Paise Fifty Only</v>
      </c>
      <c r="IA49" s="24">
        <v>36</v>
      </c>
      <c r="IB49" s="63" t="s">
        <v>231</v>
      </c>
      <c r="IC49" s="24" t="s">
        <v>93</v>
      </c>
      <c r="ID49" s="24">
        <v>15</v>
      </c>
      <c r="IE49" s="25" t="s">
        <v>118</v>
      </c>
      <c r="IF49" s="25" t="s">
        <v>43</v>
      </c>
      <c r="IG49" s="25" t="s">
        <v>62</v>
      </c>
      <c r="IH49" s="25">
        <v>10</v>
      </c>
      <c r="II49" s="25" t="s">
        <v>38</v>
      </c>
    </row>
    <row r="50" spans="1:243" s="24" customFormat="1" ht="273.75" customHeight="1">
      <c r="A50" s="64">
        <v>37</v>
      </c>
      <c r="B50" s="65" t="s">
        <v>175</v>
      </c>
      <c r="C50" s="22" t="s">
        <v>94</v>
      </c>
      <c r="D50" s="66">
        <v>2</v>
      </c>
      <c r="E50" s="67" t="s">
        <v>71</v>
      </c>
      <c r="F50" s="68">
        <v>355.2</v>
      </c>
      <c r="G50" s="37"/>
      <c r="H50" s="38"/>
      <c r="I50" s="26" t="s">
        <v>39</v>
      </c>
      <c r="J50" s="29">
        <f t="shared" si="4"/>
        <v>1</v>
      </c>
      <c r="K50" s="30" t="s">
        <v>40</v>
      </c>
      <c r="L50" s="30" t="s">
        <v>4</v>
      </c>
      <c r="M50" s="60"/>
      <c r="N50" s="27"/>
      <c r="O50" s="27"/>
      <c r="P50" s="32"/>
      <c r="Q50" s="27"/>
      <c r="R50" s="27"/>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3">
        <f t="shared" si="5"/>
        <v>710.4</v>
      </c>
      <c r="BB50" s="34">
        <f t="shared" si="6"/>
        <v>710.4</v>
      </c>
      <c r="BC50" s="23" t="str">
        <f t="shared" si="7"/>
        <v>INR  Seven Hundred &amp; Ten  and Paise Forty Only</v>
      </c>
      <c r="IA50" s="24">
        <v>37</v>
      </c>
      <c r="IB50" s="63" t="s">
        <v>232</v>
      </c>
      <c r="IC50" s="24" t="s">
        <v>94</v>
      </c>
      <c r="ID50" s="24">
        <v>2</v>
      </c>
      <c r="IE50" s="25" t="s">
        <v>71</v>
      </c>
      <c r="IF50" s="25" t="s">
        <v>43</v>
      </c>
      <c r="IG50" s="25" t="s">
        <v>62</v>
      </c>
      <c r="IH50" s="25">
        <v>10</v>
      </c>
      <c r="II50" s="25" t="s">
        <v>38</v>
      </c>
    </row>
    <row r="51" spans="1:243" s="24" customFormat="1" ht="84.75" customHeight="1">
      <c r="A51" s="64">
        <v>38</v>
      </c>
      <c r="B51" s="65" t="s">
        <v>176</v>
      </c>
      <c r="C51" s="22" t="s">
        <v>95</v>
      </c>
      <c r="D51" s="66">
        <v>8</v>
      </c>
      <c r="E51" s="67" t="s">
        <v>38</v>
      </c>
      <c r="F51" s="68">
        <v>51.1</v>
      </c>
      <c r="G51" s="37"/>
      <c r="H51" s="38"/>
      <c r="I51" s="26" t="s">
        <v>39</v>
      </c>
      <c r="J51" s="29">
        <f t="shared" si="4"/>
        <v>1</v>
      </c>
      <c r="K51" s="30" t="s">
        <v>40</v>
      </c>
      <c r="L51" s="30" t="s">
        <v>4</v>
      </c>
      <c r="M51" s="60"/>
      <c r="N51" s="27"/>
      <c r="O51" s="27"/>
      <c r="P51" s="32"/>
      <c r="Q51" s="27"/>
      <c r="R51" s="27"/>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3">
        <f t="shared" si="5"/>
        <v>408.8</v>
      </c>
      <c r="BB51" s="34">
        <f t="shared" si="6"/>
        <v>408.8</v>
      </c>
      <c r="BC51" s="23" t="str">
        <f t="shared" si="7"/>
        <v>INR  Four Hundred &amp; Eight  and Paise Eighty Only</v>
      </c>
      <c r="IA51" s="24">
        <v>38</v>
      </c>
      <c r="IB51" s="63" t="s">
        <v>233</v>
      </c>
      <c r="IC51" s="24" t="s">
        <v>95</v>
      </c>
      <c r="ID51" s="24">
        <v>8</v>
      </c>
      <c r="IE51" s="25" t="s">
        <v>38</v>
      </c>
      <c r="IF51" s="25" t="s">
        <v>43</v>
      </c>
      <c r="IG51" s="25" t="s">
        <v>62</v>
      </c>
      <c r="IH51" s="25">
        <v>10</v>
      </c>
      <c r="II51" s="25" t="s">
        <v>38</v>
      </c>
    </row>
    <row r="52" spans="1:243" s="24" customFormat="1" ht="81.75" customHeight="1">
      <c r="A52" s="64">
        <v>39</v>
      </c>
      <c r="B52" s="65" t="s">
        <v>177</v>
      </c>
      <c r="C52" s="22" t="s">
        <v>96</v>
      </c>
      <c r="D52" s="66">
        <v>4</v>
      </c>
      <c r="E52" s="67" t="s">
        <v>38</v>
      </c>
      <c r="F52" s="68">
        <v>88.1</v>
      </c>
      <c r="G52" s="37"/>
      <c r="H52" s="38"/>
      <c r="I52" s="26" t="s">
        <v>39</v>
      </c>
      <c r="J52" s="29">
        <f t="shared" si="4"/>
        <v>1</v>
      </c>
      <c r="K52" s="30" t="s">
        <v>40</v>
      </c>
      <c r="L52" s="30" t="s">
        <v>4</v>
      </c>
      <c r="M52" s="60"/>
      <c r="N52" s="27"/>
      <c r="O52" s="27"/>
      <c r="P52" s="32"/>
      <c r="Q52" s="27"/>
      <c r="R52" s="27"/>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3">
        <f t="shared" si="5"/>
        <v>352.4</v>
      </c>
      <c r="BB52" s="34">
        <f t="shared" si="6"/>
        <v>352.4</v>
      </c>
      <c r="BC52" s="23" t="str">
        <f t="shared" si="7"/>
        <v>INR  Three Hundred &amp; Fifty Two  and Paise Forty Only</v>
      </c>
      <c r="IA52" s="24">
        <v>39</v>
      </c>
      <c r="IB52" s="63" t="s">
        <v>234</v>
      </c>
      <c r="IC52" s="24" t="s">
        <v>96</v>
      </c>
      <c r="ID52" s="24">
        <v>4</v>
      </c>
      <c r="IE52" s="25" t="s">
        <v>38</v>
      </c>
      <c r="IF52" s="25" t="s">
        <v>43</v>
      </c>
      <c r="IG52" s="25" t="s">
        <v>62</v>
      </c>
      <c r="IH52" s="25">
        <v>10</v>
      </c>
      <c r="II52" s="25" t="s">
        <v>38</v>
      </c>
    </row>
    <row r="53" spans="1:243" s="24" customFormat="1" ht="80.25" customHeight="1">
      <c r="A53" s="64">
        <v>40</v>
      </c>
      <c r="B53" s="65" t="s">
        <v>178</v>
      </c>
      <c r="C53" s="22" t="s">
        <v>97</v>
      </c>
      <c r="D53" s="66">
        <v>4</v>
      </c>
      <c r="E53" s="67" t="s">
        <v>38</v>
      </c>
      <c r="F53" s="68">
        <v>189.2</v>
      </c>
      <c r="G53" s="37"/>
      <c r="H53" s="38"/>
      <c r="I53" s="26" t="s">
        <v>39</v>
      </c>
      <c r="J53" s="29">
        <f t="shared" si="4"/>
        <v>1</v>
      </c>
      <c r="K53" s="30" t="s">
        <v>40</v>
      </c>
      <c r="L53" s="30" t="s">
        <v>4</v>
      </c>
      <c r="M53" s="60"/>
      <c r="N53" s="27"/>
      <c r="O53" s="27"/>
      <c r="P53" s="32"/>
      <c r="Q53" s="27"/>
      <c r="R53" s="27"/>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3">
        <f t="shared" si="5"/>
        <v>756.8</v>
      </c>
      <c r="BB53" s="34">
        <f t="shared" si="6"/>
        <v>756.8</v>
      </c>
      <c r="BC53" s="23" t="str">
        <f t="shared" si="7"/>
        <v>INR  Seven Hundred &amp; Fifty Six  and Paise Eighty Only</v>
      </c>
      <c r="IA53" s="24">
        <v>40</v>
      </c>
      <c r="IB53" s="63" t="s">
        <v>235</v>
      </c>
      <c r="IC53" s="24" t="s">
        <v>97</v>
      </c>
      <c r="ID53" s="24">
        <v>4</v>
      </c>
      <c r="IE53" s="25" t="s">
        <v>38</v>
      </c>
      <c r="IF53" s="25" t="s">
        <v>43</v>
      </c>
      <c r="IG53" s="25" t="s">
        <v>62</v>
      </c>
      <c r="IH53" s="25">
        <v>10</v>
      </c>
      <c r="II53" s="25" t="s">
        <v>38</v>
      </c>
    </row>
    <row r="54" spans="1:243" s="24" customFormat="1" ht="67.5" customHeight="1">
      <c r="A54" s="64">
        <v>41</v>
      </c>
      <c r="B54" s="65" t="s">
        <v>179</v>
      </c>
      <c r="C54" s="22" t="s">
        <v>98</v>
      </c>
      <c r="D54" s="66">
        <v>23</v>
      </c>
      <c r="E54" s="67" t="s">
        <v>118</v>
      </c>
      <c r="F54" s="68">
        <v>78.4</v>
      </c>
      <c r="G54" s="37"/>
      <c r="H54" s="38"/>
      <c r="I54" s="26" t="s">
        <v>39</v>
      </c>
      <c r="J54" s="29">
        <f t="shared" si="4"/>
        <v>1</v>
      </c>
      <c r="K54" s="30" t="s">
        <v>40</v>
      </c>
      <c r="L54" s="30" t="s">
        <v>4</v>
      </c>
      <c r="M54" s="60"/>
      <c r="N54" s="27"/>
      <c r="O54" s="27"/>
      <c r="P54" s="32"/>
      <c r="Q54" s="27"/>
      <c r="R54" s="27"/>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3">
        <f t="shared" si="5"/>
        <v>1803.2</v>
      </c>
      <c r="BB54" s="34">
        <f t="shared" si="6"/>
        <v>1803.2</v>
      </c>
      <c r="BC54" s="23" t="str">
        <f t="shared" si="7"/>
        <v>INR  One Thousand Eight Hundred &amp; Three  and Paise Twenty Only</v>
      </c>
      <c r="IA54" s="24">
        <v>41</v>
      </c>
      <c r="IB54" s="63" t="s">
        <v>236</v>
      </c>
      <c r="IC54" s="24" t="s">
        <v>98</v>
      </c>
      <c r="ID54" s="24">
        <v>23</v>
      </c>
      <c r="IE54" s="25" t="s">
        <v>118</v>
      </c>
      <c r="IF54" s="25" t="s">
        <v>43</v>
      </c>
      <c r="IG54" s="25" t="s">
        <v>62</v>
      </c>
      <c r="IH54" s="25">
        <v>10</v>
      </c>
      <c r="II54" s="25" t="s">
        <v>38</v>
      </c>
    </row>
    <row r="55" spans="1:243" s="24" customFormat="1" ht="69" customHeight="1">
      <c r="A55" s="64">
        <v>42</v>
      </c>
      <c r="B55" s="65" t="s">
        <v>180</v>
      </c>
      <c r="C55" s="22" t="s">
        <v>99</v>
      </c>
      <c r="D55" s="66">
        <v>29</v>
      </c>
      <c r="E55" s="71" t="s">
        <v>71</v>
      </c>
      <c r="F55" s="68">
        <v>67.6</v>
      </c>
      <c r="G55" s="37"/>
      <c r="H55" s="38"/>
      <c r="I55" s="26" t="s">
        <v>39</v>
      </c>
      <c r="J55" s="29">
        <f t="shared" si="4"/>
        <v>1</v>
      </c>
      <c r="K55" s="30" t="s">
        <v>40</v>
      </c>
      <c r="L55" s="30" t="s">
        <v>4</v>
      </c>
      <c r="M55" s="60"/>
      <c r="N55" s="27"/>
      <c r="O55" s="27"/>
      <c r="P55" s="32"/>
      <c r="Q55" s="27"/>
      <c r="R55" s="27"/>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3">
        <f t="shared" si="5"/>
        <v>1960.4</v>
      </c>
      <c r="BB55" s="34">
        <f t="shared" si="6"/>
        <v>1960.4</v>
      </c>
      <c r="BC55" s="23" t="str">
        <f t="shared" si="7"/>
        <v>INR  One Thousand Nine Hundred &amp; Sixty  and Paise Forty Only</v>
      </c>
      <c r="IA55" s="24">
        <v>42</v>
      </c>
      <c r="IB55" s="63" t="s">
        <v>115</v>
      </c>
      <c r="IC55" s="24" t="s">
        <v>99</v>
      </c>
      <c r="ID55" s="24">
        <v>29</v>
      </c>
      <c r="IE55" s="25" t="s">
        <v>71</v>
      </c>
      <c r="IF55" s="25" t="s">
        <v>43</v>
      </c>
      <c r="IG55" s="25" t="s">
        <v>62</v>
      </c>
      <c r="IH55" s="25">
        <v>10</v>
      </c>
      <c r="II55" s="25" t="s">
        <v>38</v>
      </c>
    </row>
    <row r="56" spans="1:243" s="24" customFormat="1" ht="84" customHeight="1">
      <c r="A56" s="64">
        <v>43</v>
      </c>
      <c r="B56" s="65" t="s">
        <v>181</v>
      </c>
      <c r="C56" s="22" t="s">
        <v>100</v>
      </c>
      <c r="D56" s="66">
        <v>8</v>
      </c>
      <c r="E56" s="67" t="s">
        <v>38</v>
      </c>
      <c r="F56" s="68">
        <v>99.7</v>
      </c>
      <c r="G56" s="37"/>
      <c r="H56" s="38"/>
      <c r="I56" s="26" t="s">
        <v>39</v>
      </c>
      <c r="J56" s="29">
        <f aca="true" t="shared" si="8" ref="J56:J68">IF(I56="Less(-)",-1,1)</f>
        <v>1</v>
      </c>
      <c r="K56" s="30" t="s">
        <v>40</v>
      </c>
      <c r="L56" s="30" t="s">
        <v>4</v>
      </c>
      <c r="M56" s="60"/>
      <c r="N56" s="27"/>
      <c r="O56" s="27"/>
      <c r="P56" s="32"/>
      <c r="Q56" s="27"/>
      <c r="R56" s="27"/>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3">
        <f aca="true" t="shared" si="9" ref="BA56:BA68">total_amount_ba($B$2,$D$2,D56,F56,J56,K56,M56)</f>
        <v>797.6</v>
      </c>
      <c r="BB56" s="34">
        <f aca="true" t="shared" si="10" ref="BB56:BB68">BA56+SUM(N56:AZ56)</f>
        <v>797.6</v>
      </c>
      <c r="BC56" s="23" t="str">
        <f aca="true" t="shared" si="11" ref="BC56:BC68">SpellNumber(L56,BB56)</f>
        <v>INR  Seven Hundred &amp; Ninety Seven  and Paise Sixty Only</v>
      </c>
      <c r="IA56" s="24">
        <v>43</v>
      </c>
      <c r="IB56" s="63" t="s">
        <v>237</v>
      </c>
      <c r="IC56" s="24" t="s">
        <v>100</v>
      </c>
      <c r="ID56" s="24">
        <v>8</v>
      </c>
      <c r="IE56" s="25" t="s">
        <v>38</v>
      </c>
      <c r="IF56" s="25" t="s">
        <v>43</v>
      </c>
      <c r="IG56" s="25" t="s">
        <v>62</v>
      </c>
      <c r="IH56" s="25">
        <v>10</v>
      </c>
      <c r="II56" s="25" t="s">
        <v>38</v>
      </c>
    </row>
    <row r="57" spans="1:243" s="24" customFormat="1" ht="82.5" customHeight="1">
      <c r="A57" s="64">
        <v>44</v>
      </c>
      <c r="B57" s="65" t="s">
        <v>182</v>
      </c>
      <c r="C57" s="22" t="s">
        <v>101</v>
      </c>
      <c r="D57" s="66">
        <v>4</v>
      </c>
      <c r="E57" s="67" t="s">
        <v>38</v>
      </c>
      <c r="F57" s="68">
        <v>212.45</v>
      </c>
      <c r="G57" s="37"/>
      <c r="H57" s="38"/>
      <c r="I57" s="26" t="s">
        <v>39</v>
      </c>
      <c r="J57" s="29">
        <f t="shared" si="8"/>
        <v>1</v>
      </c>
      <c r="K57" s="30" t="s">
        <v>40</v>
      </c>
      <c r="L57" s="30" t="s">
        <v>4</v>
      </c>
      <c r="M57" s="60"/>
      <c r="N57" s="27"/>
      <c r="O57" s="27"/>
      <c r="P57" s="32"/>
      <c r="Q57" s="27"/>
      <c r="R57" s="27"/>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3">
        <f t="shared" si="9"/>
        <v>849.8</v>
      </c>
      <c r="BB57" s="34">
        <f t="shared" si="10"/>
        <v>849.8</v>
      </c>
      <c r="BC57" s="23" t="str">
        <f t="shared" si="11"/>
        <v>INR  Eight Hundred &amp; Forty Nine  and Paise Eighty Only</v>
      </c>
      <c r="IA57" s="24">
        <v>44</v>
      </c>
      <c r="IB57" s="63" t="s">
        <v>238</v>
      </c>
      <c r="IC57" s="24" t="s">
        <v>101</v>
      </c>
      <c r="ID57" s="24">
        <v>4</v>
      </c>
      <c r="IE57" s="25" t="s">
        <v>38</v>
      </c>
      <c r="IF57" s="25" t="s">
        <v>43</v>
      </c>
      <c r="IG57" s="25" t="s">
        <v>62</v>
      </c>
      <c r="IH57" s="25">
        <v>10</v>
      </c>
      <c r="II57" s="25" t="s">
        <v>38</v>
      </c>
    </row>
    <row r="58" spans="1:243" s="24" customFormat="1" ht="54" customHeight="1">
      <c r="A58" s="72">
        <v>45</v>
      </c>
      <c r="B58" s="67" t="s">
        <v>183</v>
      </c>
      <c r="C58" s="22" t="s">
        <v>102</v>
      </c>
      <c r="D58" s="73">
        <v>28</v>
      </c>
      <c r="E58" s="74" t="s">
        <v>118</v>
      </c>
      <c r="F58" s="68">
        <v>180.85</v>
      </c>
      <c r="G58" s="37"/>
      <c r="H58" s="38"/>
      <c r="I58" s="26" t="s">
        <v>39</v>
      </c>
      <c r="J58" s="29">
        <f t="shared" si="8"/>
        <v>1</v>
      </c>
      <c r="K58" s="30" t="s">
        <v>40</v>
      </c>
      <c r="L58" s="30" t="s">
        <v>4</v>
      </c>
      <c r="M58" s="60"/>
      <c r="N58" s="27"/>
      <c r="O58" s="27"/>
      <c r="P58" s="32"/>
      <c r="Q58" s="27"/>
      <c r="R58" s="27"/>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3">
        <f t="shared" si="9"/>
        <v>5063.8</v>
      </c>
      <c r="BB58" s="34">
        <f t="shared" si="10"/>
        <v>5063.8</v>
      </c>
      <c r="BC58" s="23" t="str">
        <f t="shared" si="11"/>
        <v>INR  Five Thousand  &amp;Sixty Three  and Paise Eighty Only</v>
      </c>
      <c r="IA58" s="24">
        <v>45</v>
      </c>
      <c r="IB58" s="63" t="s">
        <v>239</v>
      </c>
      <c r="IC58" s="24" t="s">
        <v>102</v>
      </c>
      <c r="ID58" s="24">
        <v>28</v>
      </c>
      <c r="IE58" s="25" t="s">
        <v>118</v>
      </c>
      <c r="IF58" s="25" t="s">
        <v>43</v>
      </c>
      <c r="IG58" s="25" t="s">
        <v>62</v>
      </c>
      <c r="IH58" s="25">
        <v>10</v>
      </c>
      <c r="II58" s="25" t="s">
        <v>38</v>
      </c>
    </row>
    <row r="59" spans="1:243" s="24" customFormat="1" ht="75" customHeight="1">
      <c r="A59" s="72">
        <v>45.1</v>
      </c>
      <c r="B59" s="67" t="s">
        <v>184</v>
      </c>
      <c r="C59" s="22" t="s">
        <v>103</v>
      </c>
      <c r="D59" s="73">
        <v>6</v>
      </c>
      <c r="E59" s="74" t="s">
        <v>118</v>
      </c>
      <c r="F59" s="68">
        <v>194.6</v>
      </c>
      <c r="G59" s="37"/>
      <c r="H59" s="38"/>
      <c r="I59" s="26" t="s">
        <v>39</v>
      </c>
      <c r="J59" s="29">
        <f t="shared" si="8"/>
        <v>1</v>
      </c>
      <c r="K59" s="30" t="s">
        <v>40</v>
      </c>
      <c r="L59" s="30" t="s">
        <v>4</v>
      </c>
      <c r="M59" s="60"/>
      <c r="N59" s="27"/>
      <c r="O59" s="27"/>
      <c r="P59" s="32"/>
      <c r="Q59" s="27"/>
      <c r="R59" s="27"/>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3">
        <f t="shared" si="9"/>
        <v>1167.6</v>
      </c>
      <c r="BB59" s="34">
        <f t="shared" si="10"/>
        <v>1167.6</v>
      </c>
      <c r="BC59" s="23" t="str">
        <f t="shared" si="11"/>
        <v>INR  One Thousand One Hundred &amp; Sixty Seven  and Paise Sixty Only</v>
      </c>
      <c r="IA59" s="24">
        <v>45.1</v>
      </c>
      <c r="IB59" s="63" t="s">
        <v>240</v>
      </c>
      <c r="IC59" s="24" t="s">
        <v>103</v>
      </c>
      <c r="ID59" s="24">
        <v>6</v>
      </c>
      <c r="IE59" s="25" t="s">
        <v>118</v>
      </c>
      <c r="IF59" s="25" t="s">
        <v>43</v>
      </c>
      <c r="IG59" s="25" t="s">
        <v>62</v>
      </c>
      <c r="IH59" s="25">
        <v>10</v>
      </c>
      <c r="II59" s="25" t="s">
        <v>38</v>
      </c>
    </row>
    <row r="60" spans="1:243" s="24" customFormat="1" ht="72.75" customHeight="1">
      <c r="A60" s="72">
        <v>46</v>
      </c>
      <c r="B60" s="67" t="s">
        <v>185</v>
      </c>
      <c r="C60" s="22" t="s">
        <v>104</v>
      </c>
      <c r="D60" s="73">
        <v>81</v>
      </c>
      <c r="E60" s="74" t="s">
        <v>118</v>
      </c>
      <c r="F60" s="68">
        <v>96.05</v>
      </c>
      <c r="G60" s="37"/>
      <c r="H60" s="38"/>
      <c r="I60" s="26" t="s">
        <v>39</v>
      </c>
      <c r="J60" s="29">
        <f t="shared" si="8"/>
        <v>1</v>
      </c>
      <c r="K60" s="30" t="s">
        <v>40</v>
      </c>
      <c r="L60" s="30" t="s">
        <v>4</v>
      </c>
      <c r="M60" s="60"/>
      <c r="N60" s="27"/>
      <c r="O60" s="27"/>
      <c r="P60" s="32"/>
      <c r="Q60" s="27"/>
      <c r="R60" s="27"/>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3">
        <f t="shared" si="9"/>
        <v>7780.05</v>
      </c>
      <c r="BB60" s="34">
        <f t="shared" si="10"/>
        <v>7780.05</v>
      </c>
      <c r="BC60" s="23" t="str">
        <f t="shared" si="11"/>
        <v>INR  Seven Thousand Seven Hundred &amp; Eighty  and Paise Five Only</v>
      </c>
      <c r="IA60" s="24">
        <v>46</v>
      </c>
      <c r="IB60" s="63" t="s">
        <v>241</v>
      </c>
      <c r="IC60" s="24" t="s">
        <v>104</v>
      </c>
      <c r="ID60" s="24">
        <v>81</v>
      </c>
      <c r="IE60" s="25" t="s">
        <v>118</v>
      </c>
      <c r="IF60" s="25" t="s">
        <v>43</v>
      </c>
      <c r="IG60" s="25" t="s">
        <v>62</v>
      </c>
      <c r="IH60" s="25">
        <v>10</v>
      </c>
      <c r="II60" s="25" t="s">
        <v>38</v>
      </c>
    </row>
    <row r="61" spans="1:243" s="24" customFormat="1" ht="161.25" customHeight="1">
      <c r="A61" s="72">
        <v>47</v>
      </c>
      <c r="B61" s="65" t="s">
        <v>186</v>
      </c>
      <c r="C61" s="22" t="s">
        <v>105</v>
      </c>
      <c r="D61" s="73">
        <v>188</v>
      </c>
      <c r="E61" s="74" t="s">
        <v>187</v>
      </c>
      <c r="F61" s="68">
        <v>225.45</v>
      </c>
      <c r="G61" s="37"/>
      <c r="H61" s="38"/>
      <c r="I61" s="26" t="s">
        <v>39</v>
      </c>
      <c r="J61" s="29">
        <f t="shared" si="8"/>
        <v>1</v>
      </c>
      <c r="K61" s="30" t="s">
        <v>40</v>
      </c>
      <c r="L61" s="30" t="s">
        <v>4</v>
      </c>
      <c r="M61" s="60"/>
      <c r="N61" s="27"/>
      <c r="O61" s="27"/>
      <c r="P61" s="32"/>
      <c r="Q61" s="27"/>
      <c r="R61" s="27"/>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3">
        <f t="shared" si="9"/>
        <v>42384.6</v>
      </c>
      <c r="BB61" s="34">
        <f t="shared" si="10"/>
        <v>42384.6</v>
      </c>
      <c r="BC61" s="23" t="str">
        <f t="shared" si="11"/>
        <v>INR  Forty Two Thousand Three Hundred &amp; Eighty Four  and Paise Sixty Only</v>
      </c>
      <c r="IA61" s="24">
        <v>47</v>
      </c>
      <c r="IB61" s="63" t="s">
        <v>242</v>
      </c>
      <c r="IC61" s="24" t="s">
        <v>105</v>
      </c>
      <c r="ID61" s="24">
        <v>188</v>
      </c>
      <c r="IE61" s="25" t="s">
        <v>187</v>
      </c>
      <c r="IF61" s="25" t="s">
        <v>43</v>
      </c>
      <c r="IG61" s="25" t="s">
        <v>62</v>
      </c>
      <c r="IH61" s="25">
        <v>10</v>
      </c>
      <c r="II61" s="25" t="s">
        <v>38</v>
      </c>
    </row>
    <row r="62" spans="1:243" s="24" customFormat="1" ht="83.25" customHeight="1">
      <c r="A62" s="72">
        <v>48</v>
      </c>
      <c r="B62" s="65" t="s">
        <v>188</v>
      </c>
      <c r="C62" s="22" t="s">
        <v>106</v>
      </c>
      <c r="D62" s="73">
        <v>188</v>
      </c>
      <c r="E62" s="74" t="s">
        <v>187</v>
      </c>
      <c r="F62" s="68">
        <v>761.85</v>
      </c>
      <c r="G62" s="37"/>
      <c r="H62" s="38"/>
      <c r="I62" s="26" t="s">
        <v>39</v>
      </c>
      <c r="J62" s="29">
        <f t="shared" si="8"/>
        <v>1</v>
      </c>
      <c r="K62" s="30" t="s">
        <v>40</v>
      </c>
      <c r="L62" s="30" t="s">
        <v>4</v>
      </c>
      <c r="M62" s="60"/>
      <c r="N62" s="27"/>
      <c r="O62" s="27"/>
      <c r="P62" s="32"/>
      <c r="Q62" s="27"/>
      <c r="R62" s="27"/>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3">
        <f t="shared" si="9"/>
        <v>143227.8</v>
      </c>
      <c r="BB62" s="34">
        <f t="shared" si="10"/>
        <v>143227.8</v>
      </c>
      <c r="BC62" s="23" t="str">
        <f t="shared" si="11"/>
        <v>INR  One Lakh Forty Three Thousand Two Hundred &amp; Twenty Seven  and Paise Eighty Only</v>
      </c>
      <c r="IA62" s="24">
        <v>48</v>
      </c>
      <c r="IB62" s="63" t="s">
        <v>243</v>
      </c>
      <c r="IC62" s="24" t="s">
        <v>106</v>
      </c>
      <c r="ID62" s="24">
        <v>188</v>
      </c>
      <c r="IE62" s="25" t="s">
        <v>187</v>
      </c>
      <c r="IF62" s="25" t="s">
        <v>43</v>
      </c>
      <c r="IG62" s="25" t="s">
        <v>62</v>
      </c>
      <c r="IH62" s="25">
        <v>10</v>
      </c>
      <c r="II62" s="25" t="s">
        <v>38</v>
      </c>
    </row>
    <row r="63" spans="1:243" s="24" customFormat="1" ht="94.5" customHeight="1">
      <c r="A63" s="72">
        <v>49</v>
      </c>
      <c r="B63" s="65" t="s">
        <v>189</v>
      </c>
      <c r="C63" s="22" t="s">
        <v>107</v>
      </c>
      <c r="D63" s="73">
        <v>100</v>
      </c>
      <c r="E63" s="74" t="s">
        <v>187</v>
      </c>
      <c r="F63" s="68">
        <v>479.85</v>
      </c>
      <c r="G63" s="37"/>
      <c r="H63" s="38"/>
      <c r="I63" s="26" t="s">
        <v>39</v>
      </c>
      <c r="J63" s="29">
        <f t="shared" si="8"/>
        <v>1</v>
      </c>
      <c r="K63" s="30" t="s">
        <v>40</v>
      </c>
      <c r="L63" s="30" t="s">
        <v>4</v>
      </c>
      <c r="M63" s="60"/>
      <c r="N63" s="27"/>
      <c r="O63" s="27"/>
      <c r="P63" s="32"/>
      <c r="Q63" s="27"/>
      <c r="R63" s="27"/>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3">
        <f t="shared" si="9"/>
        <v>47985</v>
      </c>
      <c r="BB63" s="34">
        <f t="shared" si="10"/>
        <v>47985</v>
      </c>
      <c r="BC63" s="23" t="str">
        <f t="shared" si="11"/>
        <v>INR  Forty Seven Thousand Nine Hundred &amp; Eighty Five  Only</v>
      </c>
      <c r="IA63" s="24">
        <v>49</v>
      </c>
      <c r="IB63" s="63" t="s">
        <v>244</v>
      </c>
      <c r="IC63" s="24" t="s">
        <v>107</v>
      </c>
      <c r="ID63" s="24">
        <v>100</v>
      </c>
      <c r="IE63" s="25" t="s">
        <v>187</v>
      </c>
      <c r="IF63" s="25" t="s">
        <v>43</v>
      </c>
      <c r="IG63" s="25" t="s">
        <v>62</v>
      </c>
      <c r="IH63" s="25">
        <v>10</v>
      </c>
      <c r="II63" s="25" t="s">
        <v>38</v>
      </c>
    </row>
    <row r="64" spans="1:243" s="24" customFormat="1" ht="85.5" customHeight="1">
      <c r="A64" s="72">
        <v>50</v>
      </c>
      <c r="B64" s="65" t="s">
        <v>190</v>
      </c>
      <c r="C64" s="22" t="s">
        <v>108</v>
      </c>
      <c r="D64" s="73">
        <v>188</v>
      </c>
      <c r="E64" s="74" t="s">
        <v>187</v>
      </c>
      <c r="F64" s="68">
        <v>327.05</v>
      </c>
      <c r="G64" s="37"/>
      <c r="H64" s="38"/>
      <c r="I64" s="26" t="s">
        <v>39</v>
      </c>
      <c r="J64" s="29">
        <f t="shared" si="8"/>
        <v>1</v>
      </c>
      <c r="K64" s="30" t="s">
        <v>40</v>
      </c>
      <c r="L64" s="30" t="s">
        <v>4</v>
      </c>
      <c r="M64" s="60"/>
      <c r="N64" s="27"/>
      <c r="O64" s="27"/>
      <c r="P64" s="32"/>
      <c r="Q64" s="27"/>
      <c r="R64" s="27"/>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3">
        <f t="shared" si="9"/>
        <v>61485.4</v>
      </c>
      <c r="BB64" s="34">
        <f t="shared" si="10"/>
        <v>61485.4</v>
      </c>
      <c r="BC64" s="23" t="str">
        <f t="shared" si="11"/>
        <v>INR  Sixty One Thousand Four Hundred &amp; Eighty Five  and Paise Forty Only</v>
      </c>
      <c r="IA64" s="24">
        <v>50</v>
      </c>
      <c r="IB64" s="63" t="s">
        <v>245</v>
      </c>
      <c r="IC64" s="24" t="s">
        <v>108</v>
      </c>
      <c r="ID64" s="24">
        <v>188</v>
      </c>
      <c r="IE64" s="25" t="s">
        <v>187</v>
      </c>
      <c r="IF64" s="25" t="s">
        <v>43</v>
      </c>
      <c r="IG64" s="25" t="s">
        <v>62</v>
      </c>
      <c r="IH64" s="25">
        <v>10</v>
      </c>
      <c r="II64" s="25" t="s">
        <v>38</v>
      </c>
    </row>
    <row r="65" spans="1:243" s="24" customFormat="1" ht="203.25" customHeight="1">
      <c r="A65" s="72">
        <v>51</v>
      </c>
      <c r="B65" s="65" t="s">
        <v>191</v>
      </c>
      <c r="C65" s="22" t="s">
        <v>109</v>
      </c>
      <c r="D65" s="73">
        <v>2</v>
      </c>
      <c r="E65" s="74" t="s">
        <v>38</v>
      </c>
      <c r="F65" s="68">
        <v>22983.25</v>
      </c>
      <c r="G65" s="37"/>
      <c r="H65" s="38"/>
      <c r="I65" s="26" t="s">
        <v>39</v>
      </c>
      <c r="J65" s="29">
        <f t="shared" si="8"/>
        <v>1</v>
      </c>
      <c r="K65" s="30" t="s">
        <v>40</v>
      </c>
      <c r="L65" s="30" t="s">
        <v>4</v>
      </c>
      <c r="M65" s="60"/>
      <c r="N65" s="27"/>
      <c r="O65" s="27"/>
      <c r="P65" s="32"/>
      <c r="Q65" s="27"/>
      <c r="R65" s="27"/>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3">
        <f t="shared" si="9"/>
        <v>45966.5</v>
      </c>
      <c r="BB65" s="34">
        <f t="shared" si="10"/>
        <v>45966.5</v>
      </c>
      <c r="BC65" s="23" t="str">
        <f t="shared" si="11"/>
        <v>INR  Forty Five Thousand Nine Hundred &amp; Sixty Six  and Paise Fifty Only</v>
      </c>
      <c r="IA65" s="24">
        <v>51</v>
      </c>
      <c r="IB65" s="63" t="s">
        <v>246</v>
      </c>
      <c r="IC65" s="24" t="s">
        <v>109</v>
      </c>
      <c r="ID65" s="24">
        <v>2</v>
      </c>
      <c r="IE65" s="25" t="s">
        <v>38</v>
      </c>
      <c r="IF65" s="25" t="s">
        <v>43</v>
      </c>
      <c r="IG65" s="25" t="s">
        <v>62</v>
      </c>
      <c r="IH65" s="25">
        <v>10</v>
      </c>
      <c r="II65" s="25" t="s">
        <v>38</v>
      </c>
    </row>
    <row r="66" spans="1:243" s="24" customFormat="1" ht="244.5" customHeight="1">
      <c r="A66" s="72">
        <v>52</v>
      </c>
      <c r="B66" s="65" t="s">
        <v>195</v>
      </c>
      <c r="C66" s="22" t="s">
        <v>110</v>
      </c>
      <c r="D66" s="73">
        <v>10</v>
      </c>
      <c r="E66" s="74" t="s">
        <v>38</v>
      </c>
      <c r="F66" s="68">
        <v>6849.6</v>
      </c>
      <c r="G66" s="37"/>
      <c r="H66" s="38"/>
      <c r="I66" s="26" t="s">
        <v>39</v>
      </c>
      <c r="J66" s="29">
        <f t="shared" si="8"/>
        <v>1</v>
      </c>
      <c r="K66" s="30" t="s">
        <v>40</v>
      </c>
      <c r="L66" s="30" t="s">
        <v>4</v>
      </c>
      <c r="M66" s="60"/>
      <c r="N66" s="27"/>
      <c r="O66" s="27"/>
      <c r="P66" s="32"/>
      <c r="Q66" s="27"/>
      <c r="R66" s="27"/>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3">
        <f t="shared" si="9"/>
        <v>68496</v>
      </c>
      <c r="BB66" s="34">
        <f t="shared" si="10"/>
        <v>68496</v>
      </c>
      <c r="BC66" s="23" t="str">
        <f t="shared" si="11"/>
        <v>INR  Sixty Eight Thousand Four Hundred &amp; Ninety Six  Only</v>
      </c>
      <c r="IA66" s="24">
        <v>52</v>
      </c>
      <c r="IB66" s="63" t="s">
        <v>192</v>
      </c>
      <c r="IC66" s="24" t="s">
        <v>110</v>
      </c>
      <c r="ID66" s="24">
        <v>10</v>
      </c>
      <c r="IE66" s="25" t="s">
        <v>38</v>
      </c>
      <c r="IF66" s="25" t="s">
        <v>43</v>
      </c>
      <c r="IG66" s="25" t="s">
        <v>62</v>
      </c>
      <c r="IH66" s="25">
        <v>10</v>
      </c>
      <c r="II66" s="25" t="s">
        <v>38</v>
      </c>
    </row>
    <row r="67" spans="1:243" s="24" customFormat="1" ht="215.25" customHeight="1">
      <c r="A67" s="72">
        <v>53</v>
      </c>
      <c r="B67" s="65" t="s">
        <v>193</v>
      </c>
      <c r="C67" s="22" t="s">
        <v>111</v>
      </c>
      <c r="D67" s="73">
        <v>16</v>
      </c>
      <c r="E67" s="74" t="s">
        <v>38</v>
      </c>
      <c r="F67" s="68">
        <v>6088.6</v>
      </c>
      <c r="G67" s="37"/>
      <c r="H67" s="38"/>
      <c r="I67" s="26" t="s">
        <v>39</v>
      </c>
      <c r="J67" s="29">
        <f t="shared" si="8"/>
        <v>1</v>
      </c>
      <c r="K67" s="30" t="s">
        <v>40</v>
      </c>
      <c r="L67" s="30" t="s">
        <v>4</v>
      </c>
      <c r="M67" s="60"/>
      <c r="N67" s="27"/>
      <c r="O67" s="27"/>
      <c r="P67" s="32"/>
      <c r="Q67" s="27"/>
      <c r="R67" s="27"/>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3">
        <f t="shared" si="9"/>
        <v>97417.6</v>
      </c>
      <c r="BB67" s="34">
        <f t="shared" si="10"/>
        <v>97417.6</v>
      </c>
      <c r="BC67" s="23" t="str">
        <f t="shared" si="11"/>
        <v>INR  Ninety Seven Thousand Four Hundred &amp; Seventeen  and Paise Sixty Only</v>
      </c>
      <c r="IA67" s="24">
        <v>53</v>
      </c>
      <c r="IB67" s="63" t="s">
        <v>247</v>
      </c>
      <c r="IC67" s="24" t="s">
        <v>111</v>
      </c>
      <c r="ID67" s="24">
        <v>16</v>
      </c>
      <c r="IE67" s="25" t="s">
        <v>38</v>
      </c>
      <c r="IF67" s="25" t="s">
        <v>43</v>
      </c>
      <c r="IG67" s="25" t="s">
        <v>62</v>
      </c>
      <c r="IH67" s="25">
        <v>10</v>
      </c>
      <c r="II67" s="25" t="s">
        <v>38</v>
      </c>
    </row>
    <row r="68" spans="1:243" s="24" customFormat="1" ht="69" customHeight="1">
      <c r="A68" s="64">
        <v>54</v>
      </c>
      <c r="B68" s="65" t="s">
        <v>194</v>
      </c>
      <c r="C68" s="22" t="s">
        <v>112</v>
      </c>
      <c r="D68" s="66">
        <v>4</v>
      </c>
      <c r="E68" s="71" t="s">
        <v>72</v>
      </c>
      <c r="F68" s="68">
        <v>339</v>
      </c>
      <c r="G68" s="37"/>
      <c r="H68" s="38"/>
      <c r="I68" s="26" t="s">
        <v>39</v>
      </c>
      <c r="J68" s="29">
        <f t="shared" si="8"/>
        <v>1</v>
      </c>
      <c r="K68" s="30" t="s">
        <v>40</v>
      </c>
      <c r="L68" s="30" t="s">
        <v>4</v>
      </c>
      <c r="M68" s="60"/>
      <c r="N68" s="27"/>
      <c r="O68" s="27"/>
      <c r="P68" s="32"/>
      <c r="Q68" s="27"/>
      <c r="R68" s="27"/>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3">
        <f t="shared" si="9"/>
        <v>1356</v>
      </c>
      <c r="BB68" s="34">
        <f t="shared" si="10"/>
        <v>1356</v>
      </c>
      <c r="BC68" s="23" t="str">
        <f t="shared" si="11"/>
        <v>INR  One Thousand Three Hundred &amp; Fifty Six  Only</v>
      </c>
      <c r="IA68" s="24">
        <v>54</v>
      </c>
      <c r="IB68" s="63" t="s">
        <v>248</v>
      </c>
      <c r="IC68" s="24" t="s">
        <v>112</v>
      </c>
      <c r="ID68" s="24">
        <v>4</v>
      </c>
      <c r="IE68" s="25" t="s">
        <v>72</v>
      </c>
      <c r="IF68" s="25" t="s">
        <v>43</v>
      </c>
      <c r="IG68" s="25" t="s">
        <v>62</v>
      </c>
      <c r="IH68" s="25">
        <v>10</v>
      </c>
      <c r="II68" s="25" t="s">
        <v>38</v>
      </c>
    </row>
    <row r="69" spans="1:243" s="24" customFormat="1" ht="48" customHeight="1">
      <c r="A69" s="39" t="s">
        <v>63</v>
      </c>
      <c r="B69" s="40"/>
      <c r="C69" s="41"/>
      <c r="D69" s="42"/>
      <c r="E69" s="42"/>
      <c r="F69" s="42"/>
      <c r="G69" s="42"/>
      <c r="H69" s="43"/>
      <c r="I69" s="43"/>
      <c r="J69" s="43"/>
      <c r="K69" s="43"/>
      <c r="L69" s="44"/>
      <c r="BA69" s="45">
        <f>SUM(BA13:BA68)</f>
        <v>724713.2</v>
      </c>
      <c r="BB69" s="46">
        <f>SUM(BB13:BB68)</f>
        <v>724713.2</v>
      </c>
      <c r="BC69" s="23" t="str">
        <f>SpellNumber($E$2,BB69)</f>
        <v>INR  Seven Lakh Twenty Four Thousand Seven Hundred &amp; Thirteen  and Paise Twenty Only</v>
      </c>
      <c r="IE69" s="25">
        <v>4</v>
      </c>
      <c r="IF69" s="25" t="s">
        <v>43</v>
      </c>
      <c r="IG69" s="25" t="s">
        <v>62</v>
      </c>
      <c r="IH69" s="25">
        <v>10</v>
      </c>
      <c r="II69" s="25" t="s">
        <v>38</v>
      </c>
    </row>
    <row r="70" spans="1:243" s="55" customFormat="1" ht="18">
      <c r="A70" s="40" t="s">
        <v>64</v>
      </c>
      <c r="B70" s="47"/>
      <c r="C70" s="48"/>
      <c r="D70" s="49"/>
      <c r="E70" s="61" t="s">
        <v>67</v>
      </c>
      <c r="F70" s="62"/>
      <c r="G70" s="50"/>
      <c r="H70" s="51"/>
      <c r="I70" s="51"/>
      <c r="J70" s="51"/>
      <c r="K70" s="52"/>
      <c r="L70" s="53"/>
      <c r="M70" s="54"/>
      <c r="O70" s="24"/>
      <c r="P70" s="24"/>
      <c r="Q70" s="24"/>
      <c r="R70" s="24"/>
      <c r="S70" s="24"/>
      <c r="BA70" s="56">
        <f>IF(ISBLANK(F70),0,IF(E70="Excess (+)",ROUND(BA69+(BA69*F70),2),IF(E70="Less (-)",ROUND(BA69+(BA69*F70*(-1)),2),IF(E70="At Par",BA69,0))))</f>
        <v>0</v>
      </c>
      <c r="BB70" s="57">
        <f>ROUND(BA70,0)</f>
        <v>0</v>
      </c>
      <c r="BC70" s="23" t="str">
        <f>SpellNumber($E$2,BB70)</f>
        <v>INR Zero Only</v>
      </c>
      <c r="IE70" s="58"/>
      <c r="IF70" s="58"/>
      <c r="IG70" s="58"/>
      <c r="IH70" s="58"/>
      <c r="II70" s="58"/>
    </row>
    <row r="71" spans="1:243" s="55" customFormat="1" ht="18">
      <c r="A71" s="39" t="s">
        <v>65</v>
      </c>
      <c r="B71" s="39"/>
      <c r="C71" s="76" t="str">
        <f>SpellNumber($E$2,BB70)</f>
        <v>INR Zero Only</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IE71" s="58"/>
      <c r="IF71" s="58"/>
      <c r="IG71" s="58"/>
      <c r="IH71" s="58"/>
      <c r="II71" s="58"/>
    </row>
    <row r="72" ht="15"/>
    <row r="73" ht="15"/>
  </sheetData>
  <sheetProtection password="EEC8" sheet="1"/>
  <mergeCells count="8">
    <mergeCell ref="A9:BC9"/>
    <mergeCell ref="C71:BC71"/>
    <mergeCell ref="A1:L1"/>
    <mergeCell ref="A4:BC4"/>
    <mergeCell ref="A5:BC5"/>
    <mergeCell ref="A6:BC6"/>
    <mergeCell ref="A7:BC7"/>
    <mergeCell ref="B8:BC8"/>
  </mergeCells>
  <dataValidations count="21">
    <dataValidation type="list" allowBlank="1" showErrorMessage="1" sqref="E7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decimal" allowBlank="1" showInputMessage="1" showErrorMessage="1" promptTitle="Rate Entry" prompt="Please enter the Rate in Rupees for this item. " errorTitle="Invaid Entry" error="Only Numeric Values are allowed. " sqref="H27:H68">
      <formula1>0</formula1>
      <formula2>999999999999999</formula2>
    </dataValidation>
    <dataValidation allowBlank="1" showInputMessage="1" showErrorMessage="1" promptTitle="Item Description" prompt="Please enter Item Description in text" sqref="B18:B23 B27">
      <formula1>0</formula1>
      <formula2>0</formula2>
    </dataValidation>
    <dataValidation type="decimal" allowBlank="1" showInputMessage="1" showErrorMessage="1" promptTitle="Rate Entry" prompt="Please enter VAT charges in Rupees for this item. " errorTitle="Invaid Entry" error="Only Numeric Values are allowed. " sqref="M13:M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7:G68 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list" allowBlank="1" showInputMessage="1" showErrorMessage="1" sqref="L68 L59 L60 L61 L62 L63 L64 L65 L66 L13 L14 L15 L16 L17 L18 L19 L20 L21 L22 L23 L24 L25 L26 L27 L28 L29 L30 L31 L32 L33 L34 L35 L36 L37 L38 L39 L40 L41 L42 L43 L44 L45 L46 L47 L48 L49 L50 L51 L52 L53 L54 L55 L56 L57 L58 L67">
      <formula1>"INR"</formula1>
    </dataValidation>
    <dataValidation type="list" allowBlank="1" showErrorMessage="1" sqref="K13:K68">
      <formula1>"Partial Conversion,Full Conversion"</formula1>
      <formula2>0</formula2>
    </dataValidation>
    <dataValidation allowBlank="1" showInputMessage="1" showErrorMessage="1" promptTitle="Addition / Deduction" prompt="Please Choose the correct One" sqref="J13:J68">
      <formula1>0</formula1>
      <formula2>0</formula2>
    </dataValidation>
    <dataValidation type="list" showErrorMessage="1" sqref="I13:I68">
      <formula1>"Excess(+),Less(-)"</formula1>
      <formula2>0</formula2>
    </dataValidation>
    <dataValidation type="decimal" allowBlank="1" showErrorMessage="1" errorTitle="Invalid Entry" error="Only Numeric Values are allowed. " sqref="A13:A68">
      <formula1>0</formula1>
      <formula2>999999999999999</formula2>
    </dataValidation>
    <dataValidation allowBlank="1" showInputMessage="1" showErrorMessage="1" promptTitle="Itemcode/Make" prompt="Please enter text" sqref="C13:C6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8">
      <formula1>0</formula1>
      <formula2>999999999999999</formula2>
    </dataValidation>
    <dataValidation allowBlank="1" showInputMessage="1" showErrorMessage="1" promptTitle="Units" prompt="Please enter Units in text" sqref="E13:E68">
      <formula1>0</formula1>
      <formula2>0</formula2>
    </dataValidation>
    <dataValidation type="decimal" allowBlank="1" showInputMessage="1" showErrorMessage="1" promptTitle="Quantity" prompt="Please enter the Quantity for this item. " errorTitle="Invalid Entry" error="Only Numeric Values are allowed. " sqref="D13:D68 F13:F6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66</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2021-01-27T08:40:00Z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