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<sst xmlns="http://schemas.openxmlformats.org/spreadsheetml/2006/main" count="248" uniqueCount="92">
  <si>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</si>
  <si>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</si>
  <si>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</si>
  <si>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</si>
  <si>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</si>
  <si>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</si>
  <si>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</si>
  <si>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</si>
  <si>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</si>
  <si>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</si>
  <si>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</si>
  <si>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</si>
  <si>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</si>
  <si>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</si>
  <si>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</si>
  <si>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</si>
  <si>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</si>
  <si>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</si>
  <si>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</si>
  <si>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</si>
  <si>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</si>
  <si>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</si>
  <si>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</si>
  <si>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</si>
  <si>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</si>
  <si>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</si>
  <si>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</si>
  <si>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</si>
  <si>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</si>
  <si>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</si>
  <si>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</si>
  <si>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</si>
  <si>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</si>
  <si>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</si>
  <si>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</si>
  <si>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</si>
  <si>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</si>
  <si>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</si>
  <si>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</si>
  <si>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</si>
  <si>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</si>
  <si>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</si>
  <si>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</si>
  <si>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</si>
  <si>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</si>
  <si>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</si>
  <si>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</si>
  <si>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</si>
  <si>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</si>
  <si>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</si>
  <si>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</si>
  <si>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</si>
  <si>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</si>
  <si>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</si>
  <si>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</si>
  <si>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</si>
  <si>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</si>
  <si>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</si>
  <si>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</si>
  <si>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</si>
  <si>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</si>
  <si>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</si>
  <si>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</si>
  <si>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</si>
  <si>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</si>
  <si>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</si>
  <si>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</si>
  <si>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</si>
  <si>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</si>
  <si>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</si>
  <si>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</si>
  <si>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Name of Work: P/F aluminium partition work of  production lab at first floor in Department of Mechanical Engineering, IIT(BHU)</t>
  </si>
  <si>
    <t xml:space="preserve">Contract No:   IIT(BHU)/IWD/ Dated </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</si>
  <si>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(a) For fixed portion
Powder coated aluminium (minimum thickness of powder coating 50 micron). (21.1.1.2)</t>
  </si>
  <si>
    <r>
      <rPr>
        <b/>
        <sz val="10"/>
        <rFont val="Times New Roman"/>
        <family val="1"/>
      </rPr>
      <t>(b)</t>
    </r>
    <r>
      <rPr>
        <sz val="10"/>
        <rFont val="Times New Roman"/>
        <family val="1"/>
      </rPr>
      <t xml:space="preserve"> For shutters of doors, windows &amp; ventilators including providing and fixing hinges/ pivots and making provision for fixing of fittings wherever required including the cost of EPDM rubber / neoprene gasket required (Fittings shall be paid for separately)
Powder coated aluminium (minimum thickness of powder coating 50 micron) (21.1.2.2)</t>
    </r>
  </si>
  <si>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one side and balancing lamination on other side (21.2.1)</t>
  </si>
  <si>
    <t>Providing and fixing aluminium handles ISI marked anodised (anodic coating not less than grade AC 10 as per IS : 1868) transparent or dyed to required colour or shade with necessary screws etc. complete:
125 mm (9.100.1)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</si>
  <si>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</si>
  <si>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r>
      <t xml:space="preserve">Providing and fixing Brass 100mm mortice latch and lock with 6 levers without pair of handles (best make of approved quality) for aluminium doors including necessary cutting and making good etc. complete. </t>
    </r>
    <r>
      <rPr>
        <b/>
        <sz val="10"/>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</si>
  <si>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</si>
  <si>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t>Providing and fixing aluminium hanging floor door stopper ISI marked anodised (anodic coating not less than grade AC 10 as per IS : 1868)  transparent  or  dyed to required colour and shade  with  necessary screws etc. complete.
Twin rubber stopper (9.101.2)</t>
  </si>
  <si>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</si>
  <si>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</si>
  <si>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 xml:space="preserve">Distempering with oil bound washable distemper of approved brand and manufacture to give an even shade New work (two or more coats) over and including water thinnable priming coat with cement primer  (13.41.1)                   </t>
  </si>
  <si>
    <t xml:space="preserve">Painting with synthetic enamel paint of approved brand and manufacture to give an even shade :                    
Two or more coats on new work (13.61.1) </t>
  </si>
  <si>
    <t>(b) For shutters of doors, windows &amp; ventilators including providing and fixing hinges/ pivots and making provision for fixing of fittings wherever required including the cost of EPDM rubber / neoprene gasket required (Fittings shall be paid for separately)
Powder coated aluminium (minimum thickness of powder coating 50 micron) (21.1.2.2)</t>
  </si>
  <si>
    <t>Providing and fixing Brass 100mm mortice latch and lock with 6 levers without pair of handles (best make of approved quality) for aluminium doors including necessary cutting and making good etc. complete. (21.13)</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</si>
  <si>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</si>
  <si>
    <t xml:space="preserve">Removing dry or oil bound distemper, water proofing cement paint and the like by scrapping, sand papering and preparing the surface smooth including necessary repairs to scratches etc. complete. (13.91)    </t>
  </si>
  <si>
    <t>Providing and applying white cement based putty of average thickness 1mm, of approved brand and manufacturer, over the plastered wall surface to prepare the surface even and smooth complete. (13.80)</t>
  </si>
  <si>
    <t>kg</t>
  </si>
  <si>
    <t>nos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</si>
</sst>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color indexed="8"/>
      </bottom>
    </border>
    <border>
      <left style="thin"/>
      <right style="thin"/>
      <top style="hair"/>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5" xfId="0" applyFont="1" applyFill="1" applyBorder="1" applyAlignment="1">
      <alignment horizontal="justify" vertical="top" wrapText="1" shrinkToFit="1"/>
    </xf>
    <xf numFmtId="0" fontId="25" fillId="0" borderId="21" xfId="0" applyFont="1" applyFill="1" applyBorder="1" applyAlignment="1">
      <alignment horizontal="justify" vertical="top"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8"/>
  <sheetViews>
    <sheetView showGridLines="0" zoomScale="90" zoomScaleNormal="90" zoomScalePageLayoutView="0" workbookViewId="0" topLeftCell="A1">
      <selection activeCell="BA19" sqref="BA19"/>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2" t="str">
        <f>B2&amp;" BoQ"</f>
        <v>Percentage BoQ</v>
      </c>
      <c r="B1" s="82"/>
      <c r="C1" s="82"/>
      <c r="D1" s="82"/>
      <c r="E1" s="82"/>
      <c r="F1" s="82"/>
      <c r="G1" s="82"/>
      <c r="H1" s="82"/>
      <c r="I1" s="82"/>
      <c r="J1" s="82"/>
      <c r="K1" s="82"/>
      <c r="L1" s="82"/>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3" t="s">
        <v>64</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6" customHeight="1">
      <c r="A5" s="83" t="s">
        <v>71</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27" customHeight="1">
      <c r="A6" s="83" t="s">
        <v>72</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13.5"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54.75">
      <c r="A8" s="11" t="s">
        <v>61</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13.5">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62</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65</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67</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67</v>
      </c>
      <c r="IC13" s="38" t="s">
        <v>34</v>
      </c>
      <c r="IE13" s="39"/>
      <c r="IF13" s="39" t="s">
        <v>35</v>
      </c>
      <c r="IG13" s="39" t="s">
        <v>36</v>
      </c>
      <c r="IH13" s="39">
        <v>10</v>
      </c>
      <c r="II13" s="39" t="s">
        <v>37</v>
      </c>
    </row>
    <row r="14" spans="1:243" s="38" customFormat="1" ht="125.25" customHeight="1">
      <c r="A14" s="22">
        <v>1.1</v>
      </c>
      <c r="B14" s="79" t="s">
        <v>73</v>
      </c>
      <c r="C14" s="24" t="s">
        <v>38</v>
      </c>
      <c r="D14" s="75">
        <v>1108</v>
      </c>
      <c r="E14" s="77" t="s">
        <v>90</v>
      </c>
      <c r="F14" s="75">
        <v>456.3</v>
      </c>
      <c r="G14" s="41"/>
      <c r="H14" s="42"/>
      <c r="I14" s="40" t="s">
        <v>40</v>
      </c>
      <c r="J14" s="43">
        <f aca="true" t="shared" si="0" ref="J14:J24">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505580.4</v>
      </c>
      <c r="BB14" s="48">
        <f aca="true" t="shared" si="2" ref="BB14:BB24">BA14+SUM(N14:AZ14)</f>
        <v>505580.4</v>
      </c>
      <c r="BC14" s="37" t="str">
        <f aca="true" t="shared" si="3" ref="BC14:BC24">SpellNumber(L14,BB14)</f>
        <v>INR  Five Lakh Five Thousand Five Hundred &amp; Eighty  and Paise Forty Only</v>
      </c>
      <c r="IA14" s="38">
        <v>1.1</v>
      </c>
      <c r="IB14" s="74" t="s">
        <v>73</v>
      </c>
      <c r="IC14" s="38" t="s">
        <v>38</v>
      </c>
      <c r="ID14" s="38">
        <v>1108</v>
      </c>
      <c r="IE14" s="39" t="s">
        <v>90</v>
      </c>
      <c r="IF14" s="39" t="s">
        <v>42</v>
      </c>
      <c r="IG14" s="39" t="s">
        <v>36</v>
      </c>
      <c r="IH14" s="39">
        <v>123.223</v>
      </c>
      <c r="II14" s="39" t="s">
        <v>39</v>
      </c>
    </row>
    <row r="15" spans="1:243" s="38" customFormat="1" ht="57" customHeight="1">
      <c r="A15" s="22">
        <v>1.2</v>
      </c>
      <c r="B15" s="88" t="s">
        <v>74</v>
      </c>
      <c r="C15" s="24" t="s">
        <v>43</v>
      </c>
      <c r="D15" s="75">
        <v>77</v>
      </c>
      <c r="E15" s="77" t="s">
        <v>90</v>
      </c>
      <c r="F15" s="75">
        <v>546.35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42068.95</v>
      </c>
      <c r="BB15" s="48">
        <f t="shared" si="2"/>
        <v>42068.95</v>
      </c>
      <c r="BC15" s="37" t="str">
        <f t="shared" si="3"/>
        <v>INR  Forty Two Thousand  &amp;Sixty Eight  and Paise Ninety Five Only</v>
      </c>
      <c r="IA15" s="38">
        <v>1.2</v>
      </c>
      <c r="IB15" s="74" t="s">
        <v>85</v>
      </c>
      <c r="IC15" s="38" t="s">
        <v>43</v>
      </c>
      <c r="ID15" s="38">
        <v>77</v>
      </c>
      <c r="IE15" s="39" t="s">
        <v>90</v>
      </c>
      <c r="IF15" s="39" t="s">
        <v>44</v>
      </c>
      <c r="IG15" s="39" t="s">
        <v>45</v>
      </c>
      <c r="IH15" s="39">
        <v>213</v>
      </c>
      <c r="II15" s="39" t="s">
        <v>39</v>
      </c>
    </row>
    <row r="16" spans="1:243" s="38" customFormat="1" ht="73.5" customHeight="1">
      <c r="A16" s="22">
        <v>2</v>
      </c>
      <c r="B16" s="79" t="s">
        <v>75</v>
      </c>
      <c r="C16" s="24" t="s">
        <v>46</v>
      </c>
      <c r="D16" s="75">
        <v>121</v>
      </c>
      <c r="E16" s="77" t="s">
        <v>63</v>
      </c>
      <c r="F16" s="75">
        <v>997.7</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120721.7</v>
      </c>
      <c r="BB16" s="48">
        <f t="shared" si="2"/>
        <v>120721.7</v>
      </c>
      <c r="BC16" s="37" t="str">
        <f t="shared" si="3"/>
        <v>INR  One Lakh Twenty Thousand Seven Hundred &amp; Twenty One  and Paise Seventy Only</v>
      </c>
      <c r="IA16" s="38">
        <v>2</v>
      </c>
      <c r="IB16" s="74" t="s">
        <v>75</v>
      </c>
      <c r="IC16" s="38" t="s">
        <v>46</v>
      </c>
      <c r="ID16" s="38">
        <v>121</v>
      </c>
      <c r="IE16" s="39" t="s">
        <v>63</v>
      </c>
      <c r="IF16" s="39" t="s">
        <v>35</v>
      </c>
      <c r="IG16" s="39" t="s">
        <v>47</v>
      </c>
      <c r="IH16" s="39">
        <v>10</v>
      </c>
      <c r="II16" s="39" t="s">
        <v>39</v>
      </c>
    </row>
    <row r="17" spans="1:243" s="38" customFormat="1" ht="66" customHeight="1">
      <c r="A17" s="22">
        <v>3</v>
      </c>
      <c r="B17" s="79" t="s">
        <v>77</v>
      </c>
      <c r="C17" s="24" t="s">
        <v>48</v>
      </c>
      <c r="D17" s="75">
        <v>108</v>
      </c>
      <c r="E17" s="77" t="s">
        <v>63</v>
      </c>
      <c r="F17" s="75">
        <v>1296.4</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140011.2</v>
      </c>
      <c r="BB17" s="48">
        <f t="shared" si="2"/>
        <v>140011.2</v>
      </c>
      <c r="BC17" s="37" t="str">
        <f t="shared" si="3"/>
        <v>INR  One Lakh Forty Thousand  &amp;Eleven  and Paise Twenty Only</v>
      </c>
      <c r="IA17" s="38">
        <v>3</v>
      </c>
      <c r="IB17" s="74" t="s">
        <v>77</v>
      </c>
      <c r="IC17" s="38" t="s">
        <v>48</v>
      </c>
      <c r="ID17" s="38">
        <v>108</v>
      </c>
      <c r="IE17" s="39" t="s">
        <v>63</v>
      </c>
      <c r="IF17" s="39" t="s">
        <v>49</v>
      </c>
      <c r="IG17" s="39" t="s">
        <v>50</v>
      </c>
      <c r="IH17" s="39">
        <v>10</v>
      </c>
      <c r="II17" s="39" t="s">
        <v>39</v>
      </c>
    </row>
    <row r="18" spans="1:243" s="38" customFormat="1" ht="49.5" customHeight="1">
      <c r="A18" s="22">
        <v>4</v>
      </c>
      <c r="B18" s="79" t="s">
        <v>76</v>
      </c>
      <c r="C18" s="24" t="s">
        <v>51</v>
      </c>
      <c r="D18" s="75">
        <v>10</v>
      </c>
      <c r="E18" s="78" t="s">
        <v>91</v>
      </c>
      <c r="F18" s="75">
        <v>59.65</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596.5</v>
      </c>
      <c r="BB18" s="48">
        <f t="shared" si="2"/>
        <v>596.5</v>
      </c>
      <c r="BC18" s="37" t="str">
        <f t="shared" si="3"/>
        <v>INR  Five Hundred &amp; Ninety Six  and Paise Fifty Only</v>
      </c>
      <c r="IA18" s="38">
        <v>4</v>
      </c>
      <c r="IB18" s="74" t="s">
        <v>76</v>
      </c>
      <c r="IC18" s="38" t="s">
        <v>51</v>
      </c>
      <c r="ID18" s="38">
        <v>10</v>
      </c>
      <c r="IE18" s="39" t="s">
        <v>91</v>
      </c>
      <c r="IF18" s="39" t="s">
        <v>42</v>
      </c>
      <c r="IG18" s="39" t="s">
        <v>36</v>
      </c>
      <c r="IH18" s="39">
        <v>123.223</v>
      </c>
      <c r="II18" s="39" t="s">
        <v>39</v>
      </c>
    </row>
    <row r="19" spans="1:243" s="38" customFormat="1" ht="39" customHeight="1">
      <c r="A19" s="22">
        <v>5</v>
      </c>
      <c r="B19" s="89" t="s">
        <v>78</v>
      </c>
      <c r="C19" s="24" t="s">
        <v>52</v>
      </c>
      <c r="D19" s="75">
        <v>5</v>
      </c>
      <c r="E19" s="77" t="s">
        <v>91</v>
      </c>
      <c r="F19" s="75">
        <v>458.55</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2292.75</v>
      </c>
      <c r="BB19" s="48">
        <f t="shared" si="2"/>
        <v>2292.75</v>
      </c>
      <c r="BC19" s="37" t="str">
        <f t="shared" si="3"/>
        <v>INR  Two Thousand Two Hundred &amp; Ninety Two  and Paise Seventy Five Only</v>
      </c>
      <c r="IA19" s="38">
        <v>5</v>
      </c>
      <c r="IB19" s="74" t="s">
        <v>86</v>
      </c>
      <c r="IC19" s="38" t="s">
        <v>52</v>
      </c>
      <c r="ID19" s="38">
        <v>5</v>
      </c>
      <c r="IE19" s="39" t="s">
        <v>91</v>
      </c>
      <c r="IF19" s="39" t="s">
        <v>44</v>
      </c>
      <c r="IG19" s="39" t="s">
        <v>45</v>
      </c>
      <c r="IH19" s="39">
        <v>213</v>
      </c>
      <c r="II19" s="39" t="s">
        <v>39</v>
      </c>
    </row>
    <row r="20" spans="1:243" s="38" customFormat="1" ht="60" customHeight="1">
      <c r="A20" s="22">
        <v>6</v>
      </c>
      <c r="B20" s="76" t="s">
        <v>79</v>
      </c>
      <c r="C20" s="24" t="s">
        <v>53</v>
      </c>
      <c r="D20" s="75">
        <v>5</v>
      </c>
      <c r="E20" s="78" t="s">
        <v>91</v>
      </c>
      <c r="F20" s="75">
        <v>851.6</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4258</v>
      </c>
      <c r="BB20" s="48">
        <f t="shared" si="2"/>
        <v>4258</v>
      </c>
      <c r="BC20" s="37" t="str">
        <f t="shared" si="3"/>
        <v>INR  Four Thousand Two Hundred &amp; Fifty Eight  Only</v>
      </c>
      <c r="IA20" s="38">
        <v>6</v>
      </c>
      <c r="IB20" s="74" t="s">
        <v>87</v>
      </c>
      <c r="IC20" s="38" t="s">
        <v>53</v>
      </c>
      <c r="ID20" s="38">
        <v>5</v>
      </c>
      <c r="IE20" s="39" t="s">
        <v>91</v>
      </c>
      <c r="IF20" s="39" t="s">
        <v>35</v>
      </c>
      <c r="IG20" s="39" t="s">
        <v>47</v>
      </c>
      <c r="IH20" s="39">
        <v>10</v>
      </c>
      <c r="II20" s="39" t="s">
        <v>39</v>
      </c>
    </row>
    <row r="21" spans="1:243" s="38" customFormat="1" ht="57" customHeight="1">
      <c r="A21" s="22">
        <v>7</v>
      </c>
      <c r="B21" s="79" t="s">
        <v>80</v>
      </c>
      <c r="C21" s="24" t="s">
        <v>54</v>
      </c>
      <c r="D21" s="75">
        <v>6</v>
      </c>
      <c r="E21" s="78" t="s">
        <v>91</v>
      </c>
      <c r="F21" s="75">
        <v>62.05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372.3</v>
      </c>
      <c r="BB21" s="48">
        <f t="shared" si="2"/>
        <v>372.3</v>
      </c>
      <c r="BC21" s="37" t="str">
        <f t="shared" si="3"/>
        <v>INR  Three Hundred &amp; Seventy Two  and Paise Thirty Only</v>
      </c>
      <c r="IA21" s="38">
        <v>7</v>
      </c>
      <c r="IB21" s="74" t="s">
        <v>80</v>
      </c>
      <c r="IC21" s="38" t="s">
        <v>54</v>
      </c>
      <c r="ID21" s="38">
        <v>6</v>
      </c>
      <c r="IE21" s="39" t="s">
        <v>91</v>
      </c>
      <c r="IF21" s="39" t="s">
        <v>49</v>
      </c>
      <c r="IG21" s="39" t="s">
        <v>50</v>
      </c>
      <c r="IH21" s="39">
        <v>10</v>
      </c>
      <c r="II21" s="39" t="s">
        <v>39</v>
      </c>
    </row>
    <row r="22" spans="1:243" s="38" customFormat="1" ht="51" customHeight="1">
      <c r="A22" s="22">
        <v>8</v>
      </c>
      <c r="B22" s="76" t="s">
        <v>81</v>
      </c>
      <c r="C22" s="24" t="s">
        <v>55</v>
      </c>
      <c r="D22" s="75">
        <v>101</v>
      </c>
      <c r="E22" s="78" t="s">
        <v>63</v>
      </c>
      <c r="F22" s="75">
        <v>18.25</v>
      </c>
      <c r="G22" s="41"/>
      <c r="H22" s="41"/>
      <c r="I22" s="40" t="s">
        <v>40</v>
      </c>
      <c r="J22" s="43">
        <f t="shared" si="0"/>
        <v>1</v>
      </c>
      <c r="K22" s="44" t="s">
        <v>41</v>
      </c>
      <c r="L22" s="44" t="s">
        <v>4</v>
      </c>
      <c r="M22" s="71"/>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1843.25</v>
      </c>
      <c r="BB22" s="48">
        <f t="shared" si="2"/>
        <v>1843.25</v>
      </c>
      <c r="BC22" s="37" t="str">
        <f t="shared" si="3"/>
        <v>INR  One Thousand Eight Hundred &amp; Forty Three  and Paise Twenty Five Only</v>
      </c>
      <c r="IA22" s="38">
        <v>8</v>
      </c>
      <c r="IB22" s="74" t="s">
        <v>88</v>
      </c>
      <c r="IC22" s="38" t="s">
        <v>55</v>
      </c>
      <c r="ID22" s="38">
        <v>101</v>
      </c>
      <c r="IE22" s="39" t="s">
        <v>63</v>
      </c>
      <c r="IF22" s="39" t="s">
        <v>42</v>
      </c>
      <c r="IG22" s="39" t="s">
        <v>36</v>
      </c>
      <c r="IH22" s="39">
        <v>123.223</v>
      </c>
      <c r="II22" s="39" t="s">
        <v>39</v>
      </c>
    </row>
    <row r="23" spans="1:243" s="38" customFormat="1" ht="49.5" customHeight="1">
      <c r="A23" s="22">
        <v>9</v>
      </c>
      <c r="B23" s="76" t="s">
        <v>82</v>
      </c>
      <c r="C23" s="24" t="s">
        <v>56</v>
      </c>
      <c r="D23" s="75">
        <v>101</v>
      </c>
      <c r="E23" s="78" t="s">
        <v>63</v>
      </c>
      <c r="F23" s="75">
        <v>115.15</v>
      </c>
      <c r="G23" s="41"/>
      <c r="H23" s="41"/>
      <c r="I23" s="40" t="s">
        <v>40</v>
      </c>
      <c r="J23" s="43">
        <f t="shared" si="0"/>
        <v>1</v>
      </c>
      <c r="K23" s="44" t="s">
        <v>41</v>
      </c>
      <c r="L23" s="44" t="s">
        <v>4</v>
      </c>
      <c r="M23" s="71"/>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11630.15</v>
      </c>
      <c r="BB23" s="48">
        <f t="shared" si="2"/>
        <v>11630.15</v>
      </c>
      <c r="BC23" s="37" t="str">
        <f t="shared" si="3"/>
        <v>INR  Eleven Thousand Six Hundred &amp; Thirty  and Paise Fifteen Only</v>
      </c>
      <c r="IA23" s="38">
        <v>9</v>
      </c>
      <c r="IB23" s="74" t="s">
        <v>89</v>
      </c>
      <c r="IC23" s="38" t="s">
        <v>56</v>
      </c>
      <c r="ID23" s="38">
        <v>101</v>
      </c>
      <c r="IE23" s="39" t="s">
        <v>63</v>
      </c>
      <c r="IF23" s="39" t="s">
        <v>44</v>
      </c>
      <c r="IG23" s="39" t="s">
        <v>45</v>
      </c>
      <c r="IH23" s="39">
        <v>213</v>
      </c>
      <c r="II23" s="39" t="s">
        <v>39</v>
      </c>
    </row>
    <row r="24" spans="1:243" s="38" customFormat="1" ht="48" customHeight="1">
      <c r="A24" s="22">
        <v>10</v>
      </c>
      <c r="B24" s="79" t="s">
        <v>83</v>
      </c>
      <c r="C24" s="24" t="s">
        <v>57</v>
      </c>
      <c r="D24" s="75">
        <v>101</v>
      </c>
      <c r="E24" s="78" t="s">
        <v>63</v>
      </c>
      <c r="F24" s="75">
        <v>153.45</v>
      </c>
      <c r="G24" s="41"/>
      <c r="H24" s="41"/>
      <c r="I24" s="40" t="s">
        <v>40</v>
      </c>
      <c r="J24" s="43">
        <f t="shared" si="0"/>
        <v>1</v>
      </c>
      <c r="K24" s="44" t="s">
        <v>41</v>
      </c>
      <c r="L24" s="44" t="s">
        <v>4</v>
      </c>
      <c r="M24" s="71"/>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15498.45</v>
      </c>
      <c r="BB24" s="48">
        <f t="shared" si="2"/>
        <v>15498.45</v>
      </c>
      <c r="BC24" s="37" t="str">
        <f t="shared" si="3"/>
        <v>INR  Fifteen Thousand Four Hundred &amp; Ninety Eight  and Paise Forty Five Only</v>
      </c>
      <c r="IA24" s="38">
        <v>10</v>
      </c>
      <c r="IB24" s="74" t="s">
        <v>83</v>
      </c>
      <c r="IC24" s="38" t="s">
        <v>57</v>
      </c>
      <c r="ID24" s="38">
        <v>101</v>
      </c>
      <c r="IE24" s="39" t="s">
        <v>63</v>
      </c>
      <c r="IF24" s="39" t="s">
        <v>35</v>
      </c>
      <c r="IG24" s="39" t="s">
        <v>47</v>
      </c>
      <c r="IH24" s="39">
        <v>10</v>
      </c>
      <c r="II24" s="39" t="s">
        <v>39</v>
      </c>
    </row>
    <row r="25" spans="1:243" s="38" customFormat="1" ht="48.75" customHeight="1">
      <c r="A25" s="22">
        <v>11</v>
      </c>
      <c r="B25" s="79" t="s">
        <v>84</v>
      </c>
      <c r="C25" s="24" t="s">
        <v>66</v>
      </c>
      <c r="D25" s="75">
        <v>42</v>
      </c>
      <c r="E25" s="78" t="s">
        <v>63</v>
      </c>
      <c r="F25" s="75">
        <v>121.55</v>
      </c>
      <c r="G25" s="41"/>
      <c r="H25" s="41"/>
      <c r="I25" s="40" t="s">
        <v>40</v>
      </c>
      <c r="J25" s="43">
        <f>IF(I25="Less(-)",-1,1)</f>
        <v>1</v>
      </c>
      <c r="K25" s="44" t="s">
        <v>41</v>
      </c>
      <c r="L25" s="44" t="s">
        <v>4</v>
      </c>
      <c r="M25" s="71"/>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total_amount_ba($B$2,$D$2,D25,F25,J25,K25,M25)</f>
        <v>5105.1</v>
      </c>
      <c r="BB25" s="48">
        <f>BA25+SUM(N25:AZ25)</f>
        <v>5105.1</v>
      </c>
      <c r="BC25" s="37" t="str">
        <f>SpellNumber(L25,BB25)</f>
        <v>INR  Five Thousand One Hundred &amp; Five  and Paise Ten Only</v>
      </c>
      <c r="IA25" s="38">
        <v>11</v>
      </c>
      <c r="IB25" s="74" t="s">
        <v>84</v>
      </c>
      <c r="IC25" s="38" t="s">
        <v>66</v>
      </c>
      <c r="ID25" s="38">
        <v>42</v>
      </c>
      <c r="IE25" s="39" t="s">
        <v>63</v>
      </c>
      <c r="IF25" s="39" t="s">
        <v>42</v>
      </c>
      <c r="IG25" s="39" t="s">
        <v>36</v>
      </c>
      <c r="IH25" s="39">
        <v>123.223</v>
      </c>
      <c r="II25" s="39" t="s">
        <v>39</v>
      </c>
    </row>
    <row r="26" spans="1:243" s="38" customFormat="1" ht="48" customHeight="1">
      <c r="A26" s="50" t="s">
        <v>68</v>
      </c>
      <c r="B26" s="51"/>
      <c r="C26" s="52"/>
      <c r="D26" s="53"/>
      <c r="E26" s="53"/>
      <c r="F26" s="53"/>
      <c r="G26" s="53"/>
      <c r="H26" s="54"/>
      <c r="I26" s="54"/>
      <c r="J26" s="54"/>
      <c r="K26" s="54"/>
      <c r="L26" s="55"/>
      <c r="BA26" s="56">
        <f>SUM(BA13:BA25)</f>
        <v>849978.75</v>
      </c>
      <c r="BB26" s="57">
        <f>SUM(BB13:BB25)</f>
        <v>849978.75</v>
      </c>
      <c r="BC26" s="37" t="str">
        <f>SpellNumber($E$2,BB26)</f>
        <v>INR  Eight Lakh Forty Nine Thousand Nine Hundred &amp; Seventy Eight  and Paise Seventy Five Only</v>
      </c>
      <c r="IE26" s="39">
        <v>4</v>
      </c>
      <c r="IF26" s="39" t="s">
        <v>44</v>
      </c>
      <c r="IG26" s="39" t="s">
        <v>58</v>
      </c>
      <c r="IH26" s="39">
        <v>10</v>
      </c>
      <c r="II26" s="39" t="s">
        <v>39</v>
      </c>
    </row>
    <row r="27" spans="1:243" s="66" customFormat="1" ht="18">
      <c r="A27" s="51" t="s">
        <v>69</v>
      </c>
      <c r="B27" s="58"/>
      <c r="C27" s="59"/>
      <c r="D27" s="60"/>
      <c r="E27" s="72" t="s">
        <v>60</v>
      </c>
      <c r="F27" s="73"/>
      <c r="G27" s="61"/>
      <c r="H27" s="62"/>
      <c r="I27" s="62"/>
      <c r="J27" s="62"/>
      <c r="K27" s="63"/>
      <c r="L27" s="64"/>
      <c r="M27" s="65"/>
      <c r="O27" s="38"/>
      <c r="P27" s="38"/>
      <c r="Q27" s="38"/>
      <c r="R27" s="38"/>
      <c r="S27" s="38"/>
      <c r="BA27" s="67">
        <f>IF(ISBLANK(F27),0,IF(E27="Excess (+)",ROUND(BA26+(BA26*F27),2),IF(E27="Less (-)",ROUND(BA26+(BA26*F27*(-1)),2),IF(E27="At Par",BA26,0))))</f>
        <v>0</v>
      </c>
      <c r="BB27" s="68">
        <f>ROUND(BA27,0)</f>
        <v>0</v>
      </c>
      <c r="BC27" s="37" t="str">
        <f>SpellNumber($E$2,BB27)</f>
        <v>INR Zero Only</v>
      </c>
      <c r="IE27" s="69"/>
      <c r="IF27" s="69"/>
      <c r="IG27" s="69"/>
      <c r="IH27" s="69"/>
      <c r="II27" s="69"/>
    </row>
    <row r="28" spans="1:243" s="66" customFormat="1" ht="18">
      <c r="A28" s="50" t="s">
        <v>70</v>
      </c>
      <c r="B28" s="50"/>
      <c r="C28" s="81" t="str">
        <f>SpellNumber($E$2,BB27)</f>
        <v>INR Zero Only</v>
      </c>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IE28" s="69"/>
      <c r="IF28" s="69"/>
      <c r="IG28" s="69"/>
      <c r="IH28" s="69"/>
      <c r="II28" s="69"/>
    </row>
    <row r="30" ht="15"/>
  </sheetData>
  <sheetProtection password="EEC8" sheet="1"/>
  <mergeCells count="8">
    <mergeCell ref="A9:BC9"/>
    <mergeCell ref="C28:BC28"/>
    <mergeCell ref="A1:L1"/>
    <mergeCell ref="A4:BC4"/>
    <mergeCell ref="A5:BC5"/>
    <mergeCell ref="A6:BC6"/>
    <mergeCell ref="A7:BC7"/>
    <mergeCell ref="B8:BC8"/>
  </mergeCells>
  <dataValidations count="20">
    <dataValidation type="list" allowBlank="1" showErrorMessage="1" sqref="E27">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allowBlank="1" showInputMessage="1" showErrorMessage="1" promptTitle="Item Description" prompt="Please enter Item Description in text" sqref="B19:B24">
      <formula1>0</formula1>
      <formula2>0</formula2>
    </dataValidation>
    <dataValidation type="decimal" allowBlank="1" showInputMessage="1" showErrorMessage="1" promptTitle="Rate Entry" prompt="Please enter VAT charges in Rupees for this item. " errorTitle="Invaid Entry" error="Only Numeric Values are allowed. " sqref="M14:M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
      <formula1>IF(E27="Select",-1,IF(E27="At Par",0,0))</formula1>
      <formula2>IF(E27="Select",-1,IF(E27="At Par",0,0.99))</formula2>
    </dataValidation>
    <dataValidation type="list" allowBlank="1" showErrorMessage="1" sqref="K13:K25">
      <formula1>"Partial Conversion,Full Conversion"</formula1>
      <formula2>0</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allowBlank="1" showInputMessage="1" showErrorMessage="1" promptTitle="Itemcode/Make" prompt="Please enter text" sqref="C13:C2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D13:D25 F13:F25">
      <formula1>0</formula1>
      <formula2>999999999999999</formula2>
    </dataValidation>
    <dataValidation type="list" allowBlank="1" showInputMessage="1" showErrorMessage="1" sqref="L25 L23 L13 L14 L15 L16 L17 L18 L19 L20 L21 L22 L24">
      <formula1>"INR"</formula1>
    </dataValidation>
    <dataValidation type="decimal" allowBlank="1" showErrorMessage="1" errorTitle="Invalid Entry" error="Only Numeric Values are allowed. " sqref="A13:A25">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6" t="s">
        <v>59</v>
      </c>
      <c r="F6" s="86"/>
      <c r="G6" s="86"/>
      <c r="H6" s="86"/>
      <c r="I6" s="86"/>
      <c r="J6" s="86"/>
      <c r="K6" s="86"/>
    </row>
    <row r="7" spans="5:11" ht="14.25">
      <c r="E7" s="87"/>
      <c r="F7" s="87"/>
      <c r="G7" s="87"/>
      <c r="H7" s="87"/>
      <c r="I7" s="87"/>
      <c r="J7" s="87"/>
      <c r="K7" s="87"/>
    </row>
    <row r="8" spans="5:11" ht="14.25">
      <c r="E8" s="87"/>
      <c r="F8" s="87"/>
      <c r="G8" s="87"/>
      <c r="H8" s="87"/>
      <c r="I8" s="87"/>
      <c r="J8" s="87"/>
      <c r="K8" s="87"/>
    </row>
    <row r="9" spans="5:11" ht="14.25">
      <c r="E9" s="87"/>
      <c r="F9" s="87"/>
      <c r="G9" s="87"/>
      <c r="H9" s="87"/>
      <c r="I9" s="87"/>
      <c r="J9" s="87"/>
      <c r="K9" s="87"/>
    </row>
    <row r="10" spans="5:11" ht="14.25">
      <c r="E10" s="87"/>
      <c r="F10" s="87"/>
      <c r="G10" s="87"/>
      <c r="H10" s="87"/>
      <c r="I10" s="87"/>
      <c r="J10" s="87"/>
      <c r="K10" s="87"/>
    </row>
    <row r="11" spans="5:11" ht="14.25">
      <c r="E11" s="87"/>
      <c r="F11" s="87"/>
      <c r="G11" s="87"/>
      <c r="H11" s="87"/>
      <c r="I11" s="87"/>
      <c r="J11" s="87"/>
      <c r="K11" s="87"/>
    </row>
    <row r="12" spans="5:11" ht="14.25">
      <c r="E12" s="87"/>
      <c r="F12" s="87"/>
      <c r="G12" s="87"/>
      <c r="H12" s="87"/>
      <c r="I12" s="87"/>
      <c r="J12" s="87"/>
      <c r="K12" s="87"/>
    </row>
    <row r="13" spans="5:11" ht="14.25">
      <c r="E13" s="87"/>
      <c r="F13" s="87"/>
      <c r="G13" s="87"/>
      <c r="H13" s="87"/>
      <c r="I13" s="87"/>
      <c r="J13" s="87"/>
      <c r="K13" s="87"/>
    </row>
    <row r="14" spans="5:11" ht="14.2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2022-05-17T06:37:49Z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