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6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<sst xmlns="http://schemas.openxmlformats.org/spreadsheetml/2006/main" count="236" uniqueCount="88">
  <si>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</si>
  <si>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</si>
  <si>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</si>
  <si>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</si>
  <si>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</si>
  <si>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</si>
  <si>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</si>
  <si>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</si>
  <si>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</si>
  <si>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</si>
  <si>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</si>
  <si>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</si>
  <si>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</si>
  <si>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</si>
  <si>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</si>
  <si>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</si>
  <si>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</si>
  <si>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</si>
  <si>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</si>
  <si>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</si>
  <si>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</si>
  <si>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</si>
  <si>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</si>
  <si>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</si>
  <si>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</si>
  <si>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</si>
  <si>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</si>
  <si>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</si>
  <si>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</si>
  <si>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</si>
  <si>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</si>
  <si>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</si>
  <si>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</si>
  <si>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</si>
  <si>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</si>
  <si>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</si>
  <si>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</si>
  <si>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</si>
  <si>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</si>
  <si>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</si>
  <si>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</si>
  <si>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</si>
  <si>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</si>
  <si>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</si>
  <si>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</si>
  <si>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</si>
  <si>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</si>
  <si>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</si>
  <si>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</si>
  <si>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</si>
  <si>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</si>
  <si>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</si>
  <si>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</si>
  <si>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</si>
  <si>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</si>
  <si>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</si>
  <si>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</si>
  <si>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</si>
  <si>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</si>
  <si>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</si>
  <si>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</si>
  <si>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</si>
  <si>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</si>
  <si>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</si>
  <si>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</si>
  <si>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</si>
  <si>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</si>
  <si>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</si>
  <si>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Sqm</t>
  </si>
  <si>
    <t>Cum</t>
  </si>
  <si>
    <t xml:space="preserve">Name of Work: Repairing to patches of various bitumenous Road of NCC booth to GSC (Extn.) Crossing, Front of Vivekanand Hostel,  Visvesvaraya Crossing  to  Karamanveer  and IIT Crossing  to Scada building Crossing, IIT(BHU) </t>
  </si>
  <si>
    <t xml:space="preserve">Repairing to patches of various bitumenous Road of NCC booth to GSC (Extn.) Crossing, Front of Vivekanand Hostel,  Visvesvaraya Crossing  to  Karamanveer  and IIT Crossing  to Scada building Crossing, IIT(BHU) </t>
  </si>
  <si>
    <t>Contract No:  -----------</t>
  </si>
  <si>
    <t xml:space="preserve">Demolishing brick work manually / by mechanical means including stacking of serviceable material and disposal of unserviceable material within 50 metres lead as per direction of Engineer-in-charge: 
 In cement mortar   (15.7.4)  </t>
  </si>
  <si>
    <t>Earth work in surface excavation not exceeding 30 cm in depth but exceeding 1.5 m in width as well as 10 sqm on plan including getting out and disposal of excavated earth upto 50 m and lift upto 1.5 m, as directed by Engineer-in- Charge:
All kinds of soil (2.1.1)</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</si>
  <si>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With material conforming to Grade-II (size range 53 mm to 0.075 mm ) having CBR Value-25 (16.78.2)</t>
  </si>
  <si>
    <r>
      <t xml:space="preserve">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 </t>
    </r>
    <r>
      <rPr>
        <b/>
        <sz val="10"/>
        <rFont val="Times New Roman"/>
        <family val="1"/>
      </rPr>
      <t>(16.1)</t>
    </r>
  </si>
  <si>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(16.91.2)  </t>
  </si>
  <si>
    <r>
      <t xml:space="preserve">Dismantling of flexible pavement (bituminous courses) by mechanical means and disposal of dismantled material up to a lead of 1 kilometre, as per direction of Engineer-in-charge. </t>
    </r>
    <r>
      <rPr>
        <b/>
        <sz val="10"/>
        <rFont val="Times New Roman"/>
        <family val="1"/>
      </rPr>
      <t>(15.59)</t>
    </r>
  </si>
  <si>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
50 to 100 mm average compacted thickness with bitumen of grade VG-30 @ 3.50% (percentage by weight of total mix) prepared in Batch Type Hot Mix Plant of 100-120 TPH capacity. (16.55.1)</t>
  </si>
  <si>
    <t>2 cm premix carpet surfacing with 1.8 cum and 0.90 cum of stone chippings of 13.2 mm size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
With paving Asphalt grade VG - 30 with no solvent   (16.32.2)</t>
  </si>
  <si>
    <t>Providing and applying tack coat using hot straight run bitumen of grade VG - 10, including heating the bitumen, spraying the bitumen with mechanically operated spray unit fitted on bitumen boiler, cleaning and preparing the existing road surface as per specifications :
On bituminous surface @ 0.50 Kg / sqm (16.30.2)</t>
  </si>
  <si>
    <t xml:space="preserve">Providing and laying in position cement concrete of specified grade excluding the cost of centering and shuttering - All work up to plinth level :    
1:2:4 (1 cement : 2 coarse sand (zone-III) : 4 graded stone
aggregate 20 mm nominal size) (4.1.3)                                    </t>
  </si>
  <si>
    <r>
      <t xml:space="preserve">Cartage of Malba </t>
    </r>
    <r>
      <rPr>
        <b/>
        <sz val="10"/>
        <rFont val="Times New Roman"/>
        <family val="1"/>
      </rPr>
      <t>(Approved Rate)</t>
    </r>
  </si>
  <si>
    <t>Per Trip</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</si>
  <si>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 (16.1)</t>
  </si>
  <si>
    <t>Dismantling of flexible pavement (bituminous courses) by mechanical means and disposal of dismantled material up to a lead of 1 kilometre, as per direction of Engineer-in-charge. (15.59)</t>
  </si>
  <si>
    <t>Cartage of Malba (Approved Rate)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</si>
</sst>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58"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72" fontId="4" fillId="0" borderId="13" xfId="61" applyNumberFormat="1" applyFont="1" applyFill="1" applyBorder="1" applyAlignment="1">
      <alignment vertical="top"/>
      <protection/>
    </xf>
    <xf numFmtId="0" fontId="4" fillId="0" borderId="13" xfId="58" applyNumberFormat="1" applyFont="1" applyFill="1" applyBorder="1" applyAlignment="1">
      <alignment horizontal="left" vertical="top"/>
      <protection/>
    </xf>
    <xf numFmtId="0" fontId="4" fillId="0" borderId="13" xfId="61" applyNumberFormat="1" applyFont="1" applyFill="1" applyBorder="1" applyAlignment="1">
      <alignment vertical="top"/>
      <protection/>
    </xf>
    <xf numFmtId="0" fontId="7" fillId="0" borderId="13" xfId="58" applyNumberFormat="1" applyFont="1" applyFill="1" applyBorder="1" applyAlignment="1" applyProtection="1">
      <alignment horizontal="right" vertical="top"/>
      <protection/>
    </xf>
    <xf numFmtId="0" fontId="4" fillId="0" borderId="13" xfId="58" applyNumberFormat="1" applyFont="1" applyFill="1" applyBorder="1" applyAlignment="1">
      <alignment vertical="top"/>
      <protection/>
    </xf>
    <xf numFmtId="0" fontId="7" fillId="0" borderId="13" xfId="58" applyNumberFormat="1" applyFont="1" applyFill="1" applyBorder="1" applyAlignment="1" applyProtection="1">
      <alignment horizontal="left" vertical="top"/>
      <protection locked="0"/>
    </xf>
    <xf numFmtId="0" fontId="4" fillId="0" borderId="13" xfId="58" applyNumberFormat="1" applyFont="1" applyFill="1" applyBorder="1" applyAlignment="1" applyProtection="1">
      <alignment vertical="top"/>
      <protection/>
    </xf>
    <xf numFmtId="0" fontId="7" fillId="0" borderId="14" xfId="58" applyNumberFormat="1" applyFont="1" applyFill="1" applyBorder="1" applyAlignment="1" applyProtection="1">
      <alignment horizontal="right" vertical="top"/>
      <protection locked="0"/>
    </xf>
    <xf numFmtId="0" fontId="7" fillId="0" borderId="15" xfId="58" applyNumberFormat="1" applyFont="1" applyFill="1" applyBorder="1" applyAlignment="1" applyProtection="1">
      <alignment horizontal="center" vertical="top" wrapText="1"/>
      <protection locked="0"/>
    </xf>
    <xf numFmtId="0" fontId="7" fillId="0" borderId="13" xfId="58" applyNumberFormat="1" applyFont="1" applyFill="1" applyBorder="1" applyAlignment="1" applyProtection="1">
      <alignment horizontal="center" vertical="top" wrapText="1"/>
      <protection locked="0"/>
    </xf>
    <xf numFmtId="0" fontId="7" fillId="0" borderId="16" xfId="61" applyNumberFormat="1" applyFont="1" applyFill="1" applyBorder="1" applyAlignment="1">
      <alignment horizontal="right" vertical="top"/>
      <protection/>
    </xf>
    <xf numFmtId="172"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8" applyNumberFormat="1" applyFont="1" applyFill="1" applyBorder="1" applyAlignment="1" applyProtection="1">
      <alignment horizontal="right" vertical="top"/>
      <protection locked="0"/>
    </xf>
    <xf numFmtId="2" fontId="7" fillId="0" borderId="13" xfId="58" applyNumberFormat="1" applyFont="1" applyFill="1" applyBorder="1" applyAlignment="1" applyProtection="1">
      <alignment horizontal="right" vertical="top"/>
      <protection/>
    </xf>
    <xf numFmtId="2" fontId="4" fillId="0" borderId="13" xfId="58" applyNumberFormat="1" applyFont="1" applyFill="1" applyBorder="1" applyAlignment="1">
      <alignment vertical="top"/>
      <protection/>
    </xf>
    <xf numFmtId="2" fontId="7" fillId="0" borderId="13" xfId="58" applyNumberFormat="1" applyFont="1" applyFill="1" applyBorder="1" applyAlignment="1" applyProtection="1">
      <alignment horizontal="left" vertical="top"/>
      <protection locked="0"/>
    </xf>
    <xf numFmtId="2" fontId="7" fillId="0" borderId="11" xfId="58" applyNumberFormat="1" applyFont="1" applyFill="1" applyBorder="1" applyAlignment="1" applyProtection="1">
      <alignment horizontal="center" vertical="top" wrapText="1"/>
      <protection locked="0"/>
    </xf>
    <xf numFmtId="2" fontId="7" fillId="0" borderId="13" xfId="58" applyNumberFormat="1" applyFont="1" applyFill="1" applyBorder="1" applyAlignment="1" applyProtection="1">
      <alignment horizontal="center" vertical="top" wrapText="1"/>
      <protection locked="0"/>
    </xf>
    <xf numFmtId="2" fontId="7" fillId="0" borderId="16" xfId="61" applyNumberFormat="1" applyFont="1" applyFill="1" applyBorder="1" applyAlignment="1">
      <alignment horizontal="right" vertical="top"/>
      <protection/>
    </xf>
    <xf numFmtId="2" fontId="7" fillId="0" borderId="16" xfId="60" applyNumberFormat="1" applyFont="1" applyFill="1" applyBorder="1" applyAlignment="1">
      <alignment horizontal="right" vertical="top"/>
      <protection/>
    </xf>
    <xf numFmtId="2" fontId="15" fillId="0" borderId="13" xfId="58" applyNumberFormat="1" applyFont="1" applyFill="1" applyBorder="1" applyAlignment="1" applyProtection="1">
      <alignment horizontal="center" vertical="top" wrapText="1"/>
      <protection locked="0"/>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6"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6" fillId="0" borderId="13" xfId="61" applyNumberFormat="1" applyFont="1" applyFill="1" applyBorder="1" applyAlignment="1">
      <alignment vertical="top"/>
      <protection/>
    </xf>
    <xf numFmtId="2" fontId="16" fillId="0" borderId="19"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7" fillId="0" borderId="12" xfId="58" applyNumberFormat="1" applyFont="1" applyFill="1" applyBorder="1" applyAlignment="1" applyProtection="1">
      <alignment vertical="top"/>
      <protection/>
    </xf>
    <xf numFmtId="0" fontId="18" fillId="0" borderId="11" xfId="61" applyNumberFormat="1" applyFont="1" applyFill="1" applyBorder="1" applyAlignment="1" applyProtection="1">
      <alignment vertical="center" wrapText="1"/>
      <protection locked="0"/>
    </xf>
    <xf numFmtId="0" fontId="17"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8"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2" fontId="21" fillId="0" borderId="13" xfId="61" applyNumberFormat="1" applyFont="1" applyFill="1" applyBorder="1" applyAlignment="1">
      <alignment vertical="top"/>
      <protection/>
    </xf>
    <xf numFmtId="2" fontId="16" fillId="0" borderId="20" xfId="61" applyNumberFormat="1" applyFont="1" applyFill="1" applyBorder="1" applyAlignment="1">
      <alignment horizontal="right" vertical="top"/>
      <protection/>
    </xf>
    <xf numFmtId="0" fontId="5" fillId="0" borderId="0" xfId="58" applyNumberFormat="1" applyFont="1" applyFill="1" applyAlignment="1" applyProtection="1">
      <alignment vertical="top"/>
      <protection/>
    </xf>
    <xf numFmtId="2" fontId="7" fillId="33" borderId="14" xfId="58" applyNumberFormat="1" applyFont="1" applyFill="1" applyBorder="1" applyAlignment="1" applyProtection="1">
      <alignment horizontal="right" vertical="top"/>
      <protection locked="0"/>
    </xf>
    <xf numFmtId="2" fontId="7" fillId="33" borderId="13" xfId="58" applyNumberFormat="1" applyFont="1" applyFill="1" applyBorder="1" applyAlignment="1" applyProtection="1">
      <alignment horizontal="right" vertical="top"/>
      <protection locked="0"/>
    </xf>
    <xf numFmtId="0" fontId="19" fillId="33" borderId="11" xfId="61" applyNumberFormat="1" applyFont="1" applyFill="1" applyBorder="1" applyAlignment="1" applyProtection="1">
      <alignment vertical="center" wrapText="1"/>
      <protection locked="0"/>
    </xf>
    <xf numFmtId="10" fontId="20" fillId="33" borderId="11" xfId="68" applyNumberFormat="1" applyFont="1" applyFill="1" applyBorder="1" applyAlignment="1" applyProtection="1">
      <alignment horizontal="center" vertical="center"/>
      <protection locked="0"/>
    </xf>
    <xf numFmtId="0" fontId="4" fillId="0" borderId="0" xfId="58" applyNumberFormat="1" applyFont="1" applyFill="1" applyAlignment="1">
      <alignment vertical="top" wrapText="1"/>
      <protection/>
    </xf>
    <xf numFmtId="0" fontId="65" fillId="0" borderId="21" xfId="0" applyFont="1" applyFill="1" applyBorder="1" applyAlignment="1">
      <alignment horizontal="center" vertical="center" wrapText="1"/>
    </xf>
    <xf numFmtId="2" fontId="66" fillId="0" borderId="21" xfId="0" applyNumberFormat="1" applyFont="1" applyFill="1" applyBorder="1" applyAlignment="1">
      <alignment horizontal="center" vertical="center" wrapText="1"/>
    </xf>
    <xf numFmtId="0" fontId="66" fillId="0" borderId="21" xfId="0" applyFont="1" applyFill="1" applyBorder="1" applyAlignment="1">
      <alignment vertical="center" wrapText="1"/>
    </xf>
    <xf numFmtId="2" fontId="66" fillId="0" borderId="21" xfId="0" applyNumberFormat="1" applyFont="1" applyFill="1" applyBorder="1" applyAlignment="1">
      <alignment horizontal="right" vertical="center"/>
    </xf>
    <xf numFmtId="0" fontId="25" fillId="0" borderId="22" xfId="0" applyFont="1" applyFill="1" applyBorder="1" applyAlignment="1">
      <alignment horizontal="justify" vertical="top" wrapText="1"/>
    </xf>
    <xf numFmtId="2" fontId="25" fillId="0" borderId="23" xfId="0" applyNumberFormat="1" applyFont="1" applyFill="1" applyBorder="1" applyAlignment="1">
      <alignment horizontal="right" wrapText="1"/>
    </xf>
    <xf numFmtId="0" fontId="25" fillId="0" borderId="22" xfId="0" applyFont="1" applyFill="1" applyBorder="1" applyAlignment="1">
      <alignment horizontal="justify" vertical="top" wrapText="1" shrinkToFit="1"/>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justify" vertical="top" wrapText="1"/>
    </xf>
    <xf numFmtId="0" fontId="11" fillId="0" borderId="13" xfId="58" applyNumberFormat="1" applyFont="1" applyFill="1" applyBorder="1" applyAlignment="1">
      <alignment horizontal="center" vertical="center" wrapText="1"/>
      <protection/>
    </xf>
    <xf numFmtId="0" fontId="16"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4"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
  <sheetViews>
    <sheetView showGridLines="0" zoomScalePageLayoutView="0" workbookViewId="0" topLeftCell="A9">
      <selection activeCell="A13" sqref="A13:IV13"/>
    </sheetView>
  </sheetViews>
  <sheetFormatPr defaultColWidth="9.140625" defaultRowHeight="15"/>
  <cols>
    <col min="1" max="1" width="17.140625" style="1" customWidth="1"/>
    <col min="2" max="2" width="86.85156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6" t="str">
        <f>B2&amp;" BoQ"</f>
        <v>Percentage BoQ</v>
      </c>
      <c r="B1" s="86"/>
      <c r="C1" s="86"/>
      <c r="D1" s="86"/>
      <c r="E1" s="86"/>
      <c r="F1" s="86"/>
      <c r="G1" s="86"/>
      <c r="H1" s="86"/>
      <c r="I1" s="86"/>
      <c r="J1" s="86"/>
      <c r="K1" s="86"/>
      <c r="L1" s="86"/>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7" t="s">
        <v>66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75" customHeight="1">
      <c r="A5" s="87" t="s">
        <v>70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27" customHeight="1">
      <c r="A6" s="87" t="s">
        <v>72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15"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60">
      <c r="A8" s="11" t="s">
        <v>64</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15">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9.75" customHeight="1">
      <c r="A11" s="16" t="s">
        <v>15</v>
      </c>
      <c r="B11" s="16" t="s">
        <v>16</v>
      </c>
      <c r="C11" s="16" t="s">
        <v>17</v>
      </c>
      <c r="D11" s="16" t="s">
        <v>18</v>
      </c>
      <c r="E11" s="16" t="s">
        <v>19</v>
      </c>
      <c r="F11" s="16" t="s">
        <v>65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48" customHeight="1" hidden="1">
      <c r="A13" s="22">
        <v>0</v>
      </c>
      <c r="B13" s="23" t="s">
        <v>71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1</v>
      </c>
      <c r="IB13" s="38" t="s">
        <v>71</v>
      </c>
      <c r="IC13" s="38" t="s">
        <v>34</v>
      </c>
      <c r="IE13" s="39"/>
      <c r="IF13" s="39" t="s">
        <v>35</v>
      </c>
      <c r="IG13" s="39" t="s">
        <v>36</v>
      </c>
      <c r="IH13" s="39">
        <v>10</v>
      </c>
      <c r="II13" s="39" t="s">
        <v>37</v>
      </c>
    </row>
    <row r="14" spans="1:243" s="38" customFormat="1" ht="63.75" customHeight="1">
      <c r="A14" s="75">
        <v>1</v>
      </c>
      <c r="B14" s="79" t="s">
        <v>73</v>
      </c>
      <c r="C14" s="24" t="s">
        <v>38</v>
      </c>
      <c r="D14" s="76">
        <v>4</v>
      </c>
      <c r="E14" s="77" t="s">
        <v>69</v>
      </c>
      <c r="F14" s="80">
        <v>1469.9</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5879.6</v>
      </c>
      <c r="BB14" s="48">
        <f aca="true" t="shared" si="2" ref="BB14:BB24">BA14+SUM(N14:AZ14)</f>
        <v>5879.6</v>
      </c>
      <c r="BC14" s="37" t="str">
        <f aca="true" t="shared" si="3" ref="BC14:BC24">SpellNumber(L14,BB14)</f>
        <v>INR  Five Thousand Eight Hundred &amp; Seventy Nine  and Paise Sixty Only</v>
      </c>
      <c r="IA14" s="38">
        <v>1.1</v>
      </c>
      <c r="IB14" s="74" t="s">
        <v>73</v>
      </c>
      <c r="IC14" s="38" t="s">
        <v>38</v>
      </c>
      <c r="ID14" s="38">
        <v>4</v>
      </c>
      <c r="IE14" s="39" t="s">
        <v>69</v>
      </c>
      <c r="IF14" s="39" t="s">
        <v>42</v>
      </c>
      <c r="IG14" s="39" t="s">
        <v>36</v>
      </c>
      <c r="IH14" s="39">
        <v>123.223</v>
      </c>
      <c r="II14" s="39" t="s">
        <v>39</v>
      </c>
    </row>
    <row r="15" spans="1:243" s="38" customFormat="1" ht="57.75" customHeight="1">
      <c r="A15" s="75">
        <v>2</v>
      </c>
      <c r="B15" s="81" t="s">
        <v>74</v>
      </c>
      <c r="C15" s="24" t="s">
        <v>43</v>
      </c>
      <c r="D15" s="76">
        <v>110</v>
      </c>
      <c r="E15" s="77" t="s">
        <v>68</v>
      </c>
      <c r="F15" s="78">
        <v>92.55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10180.5</v>
      </c>
      <c r="BB15" s="48">
        <f t="shared" si="2"/>
        <v>10180.5</v>
      </c>
      <c r="BC15" s="37" t="str">
        <f t="shared" si="3"/>
        <v>INR  Ten Thousand One Hundred &amp; Eighty  and Paise Fifty Only</v>
      </c>
      <c r="IA15" s="38">
        <v>2</v>
      </c>
      <c r="IB15" s="74" t="s">
        <v>74</v>
      </c>
      <c r="IC15" s="38" t="s">
        <v>43</v>
      </c>
      <c r="ID15" s="38">
        <v>110</v>
      </c>
      <c r="IE15" s="39" t="s">
        <v>68</v>
      </c>
      <c r="IF15" s="39" t="s">
        <v>44</v>
      </c>
      <c r="IG15" s="39" t="s">
        <v>45</v>
      </c>
      <c r="IH15" s="39">
        <v>213</v>
      </c>
      <c r="II15" s="39" t="s">
        <v>39</v>
      </c>
    </row>
    <row r="16" spans="1:243" s="38" customFormat="1" ht="84.75" customHeight="1">
      <c r="A16" s="75">
        <v>3</v>
      </c>
      <c r="B16" s="81" t="s">
        <v>75</v>
      </c>
      <c r="C16" s="24" t="s">
        <v>46</v>
      </c>
      <c r="D16" s="76">
        <v>11</v>
      </c>
      <c r="E16" s="77" t="s">
        <v>69</v>
      </c>
      <c r="F16" s="78">
        <v>2637.3</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29010.3</v>
      </c>
      <c r="BB16" s="48">
        <f t="shared" si="2"/>
        <v>29010.3</v>
      </c>
      <c r="BC16" s="37" t="str">
        <f t="shared" si="3"/>
        <v>INR  Twenty Nine Thousand  &amp;Ten  and Paise Thirty Only</v>
      </c>
      <c r="IA16" s="38">
        <v>3</v>
      </c>
      <c r="IB16" s="74" t="s">
        <v>75</v>
      </c>
      <c r="IC16" s="38" t="s">
        <v>46</v>
      </c>
      <c r="ID16" s="38">
        <v>11</v>
      </c>
      <c r="IE16" s="39" t="s">
        <v>69</v>
      </c>
      <c r="IF16" s="39" t="s">
        <v>35</v>
      </c>
      <c r="IG16" s="39" t="s">
        <v>47</v>
      </c>
      <c r="IH16" s="39">
        <v>10</v>
      </c>
      <c r="II16" s="39" t="s">
        <v>39</v>
      </c>
    </row>
    <row r="17" spans="1:243" s="38" customFormat="1" ht="81" customHeight="1">
      <c r="A17" s="75">
        <v>4</v>
      </c>
      <c r="B17" s="81" t="s">
        <v>76</v>
      </c>
      <c r="C17" s="24" t="s">
        <v>48</v>
      </c>
      <c r="D17" s="76">
        <v>110</v>
      </c>
      <c r="E17" s="77" t="s">
        <v>68</v>
      </c>
      <c r="F17" s="78">
        <v>156.75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17242.5</v>
      </c>
      <c r="BB17" s="48">
        <f t="shared" si="2"/>
        <v>17242.5</v>
      </c>
      <c r="BC17" s="37" t="str">
        <f t="shared" si="3"/>
        <v>INR  Seventeen Thousand Two Hundred &amp; Forty Two  and Paise Fifty Only</v>
      </c>
      <c r="IA17" s="38">
        <v>4</v>
      </c>
      <c r="IB17" s="74" t="s">
        <v>85</v>
      </c>
      <c r="IC17" s="38" t="s">
        <v>48</v>
      </c>
      <c r="ID17" s="38">
        <v>110</v>
      </c>
      <c r="IE17" s="39" t="s">
        <v>68</v>
      </c>
      <c r="IF17" s="39" t="s">
        <v>49</v>
      </c>
      <c r="IG17" s="39" t="s">
        <v>50</v>
      </c>
      <c r="IH17" s="39">
        <v>10</v>
      </c>
      <c r="II17" s="39" t="s">
        <v>39</v>
      </c>
    </row>
    <row r="18" spans="1:243" s="38" customFormat="1" ht="151.5" customHeight="1">
      <c r="A18" s="75">
        <v>5</v>
      </c>
      <c r="B18" s="79" t="s">
        <v>77</v>
      </c>
      <c r="C18" s="24" t="s">
        <v>51</v>
      </c>
      <c r="D18" s="76">
        <v>184</v>
      </c>
      <c r="E18" s="77" t="s">
        <v>68</v>
      </c>
      <c r="F18" s="78">
        <v>953</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175352</v>
      </c>
      <c r="BB18" s="48">
        <f t="shared" si="2"/>
        <v>175352</v>
      </c>
      <c r="BC18" s="37" t="str">
        <f t="shared" si="3"/>
        <v>INR  One Lakh Seventy Five Thousand Three Hundred &amp; Fifty Two  Only</v>
      </c>
      <c r="IA18" s="38">
        <v>5</v>
      </c>
      <c r="IB18" s="74" t="s">
        <v>77</v>
      </c>
      <c r="IC18" s="38" t="s">
        <v>51</v>
      </c>
      <c r="ID18" s="38">
        <v>184</v>
      </c>
      <c r="IE18" s="39" t="s">
        <v>68</v>
      </c>
      <c r="IF18" s="39" t="s">
        <v>42</v>
      </c>
      <c r="IG18" s="39" t="s">
        <v>36</v>
      </c>
      <c r="IH18" s="39">
        <v>123.223</v>
      </c>
      <c r="II18" s="39" t="s">
        <v>39</v>
      </c>
    </row>
    <row r="19" spans="1:243" s="38" customFormat="1" ht="85.5" customHeight="1">
      <c r="A19" s="75">
        <v>6</v>
      </c>
      <c r="B19" s="82" t="s">
        <v>78</v>
      </c>
      <c r="C19" s="24" t="s">
        <v>52</v>
      </c>
      <c r="D19" s="76">
        <v>19</v>
      </c>
      <c r="E19" s="77" t="s">
        <v>69</v>
      </c>
      <c r="F19" s="78">
        <v>321.25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6103.75</v>
      </c>
      <c r="BB19" s="48">
        <f t="shared" si="2"/>
        <v>6103.75</v>
      </c>
      <c r="BC19" s="37" t="str">
        <f t="shared" si="3"/>
        <v>INR  Six Thousand One Hundred &amp; Three  and Paise Seventy Five Only</v>
      </c>
      <c r="IA19" s="38">
        <v>6</v>
      </c>
      <c r="IB19" s="74" t="s">
        <v>86</v>
      </c>
      <c r="IC19" s="38" t="s">
        <v>52</v>
      </c>
      <c r="ID19" s="38">
        <v>19</v>
      </c>
      <c r="IE19" s="39" t="s">
        <v>69</v>
      </c>
      <c r="IF19" s="39" t="s">
        <v>44</v>
      </c>
      <c r="IG19" s="39" t="s">
        <v>45</v>
      </c>
      <c r="IH19" s="39">
        <v>213</v>
      </c>
      <c r="II19" s="39" t="s">
        <v>39</v>
      </c>
    </row>
    <row r="20" spans="1:243" s="38" customFormat="1" ht="107.25" customHeight="1">
      <c r="A20" s="75">
        <v>7</v>
      </c>
      <c r="B20" s="81" t="s">
        <v>79</v>
      </c>
      <c r="C20" s="24" t="s">
        <v>53</v>
      </c>
      <c r="D20" s="76">
        <v>19</v>
      </c>
      <c r="E20" s="77" t="s">
        <v>69</v>
      </c>
      <c r="F20" s="78">
        <v>7743.55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147127.45</v>
      </c>
      <c r="BB20" s="48">
        <f t="shared" si="2"/>
        <v>147127.45</v>
      </c>
      <c r="BC20" s="37" t="str">
        <f t="shared" si="3"/>
        <v>INR  One Lakh Forty Seven Thousand One Hundred &amp; Twenty Seven  and Paise Forty Five Only</v>
      </c>
      <c r="IA20" s="38">
        <v>7</v>
      </c>
      <c r="IB20" s="74" t="s">
        <v>79</v>
      </c>
      <c r="IC20" s="38" t="s">
        <v>53</v>
      </c>
      <c r="ID20" s="38">
        <v>19</v>
      </c>
      <c r="IE20" s="39" t="s">
        <v>69</v>
      </c>
      <c r="IF20" s="39" t="s">
        <v>35</v>
      </c>
      <c r="IG20" s="39" t="s">
        <v>47</v>
      </c>
      <c r="IH20" s="39">
        <v>10</v>
      </c>
      <c r="II20" s="39" t="s">
        <v>39</v>
      </c>
    </row>
    <row r="21" spans="1:243" s="38" customFormat="1" ht="84.75" customHeight="1">
      <c r="A21" s="75">
        <v>8</v>
      </c>
      <c r="B21" s="79" t="s">
        <v>80</v>
      </c>
      <c r="C21" s="24" t="s">
        <v>54</v>
      </c>
      <c r="D21" s="76">
        <v>5249</v>
      </c>
      <c r="E21" s="77" t="s">
        <v>68</v>
      </c>
      <c r="F21" s="78">
        <v>199.65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1047962.85</v>
      </c>
      <c r="BB21" s="48">
        <f t="shared" si="2"/>
        <v>1047962.85</v>
      </c>
      <c r="BC21" s="37" t="str">
        <f t="shared" si="3"/>
        <v>INR  Ten Lakh Forty Seven Thousand Nine Hundred &amp; Sixty Two  and Paise Eighty Five Only</v>
      </c>
      <c r="IA21" s="38">
        <v>8</v>
      </c>
      <c r="IB21" s="74" t="s">
        <v>80</v>
      </c>
      <c r="IC21" s="38" t="s">
        <v>54</v>
      </c>
      <c r="ID21" s="38">
        <v>5249</v>
      </c>
      <c r="IE21" s="39" t="s">
        <v>68</v>
      </c>
      <c r="IF21" s="39" t="s">
        <v>49</v>
      </c>
      <c r="IG21" s="39" t="s">
        <v>50</v>
      </c>
      <c r="IH21" s="39">
        <v>10</v>
      </c>
      <c r="II21" s="39" t="s">
        <v>39</v>
      </c>
    </row>
    <row r="22" spans="1:243" s="38" customFormat="1" ht="59.25" customHeight="1">
      <c r="A22" s="75">
        <v>9</v>
      </c>
      <c r="B22" s="79" t="s">
        <v>81</v>
      </c>
      <c r="C22" s="24" t="s">
        <v>55</v>
      </c>
      <c r="D22" s="76">
        <v>10498</v>
      </c>
      <c r="E22" s="77" t="s">
        <v>68</v>
      </c>
      <c r="F22" s="78">
        <v>33.65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353257.7</v>
      </c>
      <c r="BB22" s="48">
        <f t="shared" si="2"/>
        <v>353257.7</v>
      </c>
      <c r="BC22" s="37" t="str">
        <f t="shared" si="3"/>
        <v>INR  Three Lakh Fifty Three Thousand Two Hundred &amp; Fifty Seven  and Paise Seventy Only</v>
      </c>
      <c r="IA22" s="38">
        <v>9</v>
      </c>
      <c r="IB22" s="74" t="s">
        <v>81</v>
      </c>
      <c r="IC22" s="38" t="s">
        <v>55</v>
      </c>
      <c r="ID22" s="38">
        <v>10498</v>
      </c>
      <c r="IE22" s="39" t="s">
        <v>68</v>
      </c>
      <c r="IF22" s="39" t="s">
        <v>42</v>
      </c>
      <c r="IG22" s="39" t="s">
        <v>36</v>
      </c>
      <c r="IH22" s="39">
        <v>123.223</v>
      </c>
      <c r="II22" s="39" t="s">
        <v>39</v>
      </c>
    </row>
    <row r="23" spans="1:243" s="38" customFormat="1" ht="68.25" customHeight="1">
      <c r="A23" s="75">
        <v>10</v>
      </c>
      <c r="B23" s="79" t="s">
        <v>82</v>
      </c>
      <c r="C23" s="24" t="s">
        <v>56</v>
      </c>
      <c r="D23" s="76">
        <v>27</v>
      </c>
      <c r="E23" s="77" t="s">
        <v>69</v>
      </c>
      <c r="F23" s="78">
        <v>6788.6</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183292.2</v>
      </c>
      <c r="BB23" s="48">
        <f t="shared" si="2"/>
        <v>183292.2</v>
      </c>
      <c r="BC23" s="37" t="str">
        <f t="shared" si="3"/>
        <v>INR  One Lakh Eighty Three Thousand Two Hundred &amp; Ninety Two  and Paise Twenty Only</v>
      </c>
      <c r="IA23" s="38">
        <v>10</v>
      </c>
      <c r="IB23" s="74" t="s">
        <v>82</v>
      </c>
      <c r="IC23" s="38" t="s">
        <v>56</v>
      </c>
      <c r="ID23" s="38">
        <v>27</v>
      </c>
      <c r="IE23" s="39" t="s">
        <v>69</v>
      </c>
      <c r="IF23" s="39" t="s">
        <v>44</v>
      </c>
      <c r="IG23" s="39" t="s">
        <v>45</v>
      </c>
      <c r="IH23" s="39">
        <v>213</v>
      </c>
      <c r="II23" s="39" t="s">
        <v>39</v>
      </c>
    </row>
    <row r="24" spans="1:243" s="38" customFormat="1" ht="58.5" customHeight="1">
      <c r="A24" s="75">
        <v>11</v>
      </c>
      <c r="B24" s="83" t="s">
        <v>83</v>
      </c>
      <c r="C24" s="24" t="s">
        <v>57</v>
      </c>
      <c r="D24" s="76">
        <v>15</v>
      </c>
      <c r="E24" s="77" t="s">
        <v>84</v>
      </c>
      <c r="F24" s="78">
        <v>339</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5085</v>
      </c>
      <c r="BB24" s="48">
        <f t="shared" si="2"/>
        <v>5085</v>
      </c>
      <c r="BC24" s="37" t="str">
        <f t="shared" si="3"/>
        <v>INR  Five Thousand  &amp;Eighty Five  Only</v>
      </c>
      <c r="IA24" s="38">
        <v>11</v>
      </c>
      <c r="IB24" s="74" t="s">
        <v>87</v>
      </c>
      <c r="IC24" s="38" t="s">
        <v>57</v>
      </c>
      <c r="ID24" s="38">
        <v>15</v>
      </c>
      <c r="IE24" s="39" t="s">
        <v>84</v>
      </c>
      <c r="IF24" s="39" t="s">
        <v>35</v>
      </c>
      <c r="IG24" s="39" t="s">
        <v>47</v>
      </c>
      <c r="IH24" s="39">
        <v>10</v>
      </c>
      <c r="II24" s="39" t="s">
        <v>39</v>
      </c>
    </row>
    <row r="25" spans="1:243" s="38" customFormat="1" ht="48" customHeight="1">
      <c r="A25" s="50" t="s">
        <v>59</v>
      </c>
      <c r="B25" s="51"/>
      <c r="C25" s="52"/>
      <c r="D25" s="53"/>
      <c r="E25" s="53"/>
      <c r="F25" s="53"/>
      <c r="G25" s="53"/>
      <c r="H25" s="54"/>
      <c r="I25" s="54"/>
      <c r="J25" s="54"/>
      <c r="K25" s="54"/>
      <c r="L25" s="55"/>
      <c r="BA25" s="56">
        <f>SUM(BA13:BA24)</f>
        <v>1980493.85</v>
      </c>
      <c r="BB25" s="57">
        <f>SUM(BB13:BB24)</f>
        <v>1980493.85</v>
      </c>
      <c r="BC25" s="37" t="str">
        <f>SpellNumber($E$2,BB25)</f>
        <v>INR  Nineteen Lakh Eighty Thousand Four Hundred &amp; Ninety Three  and Paise Eighty Five Only</v>
      </c>
      <c r="IE25" s="39">
        <v>4</v>
      </c>
      <c r="IF25" s="39" t="s">
        <v>44</v>
      </c>
      <c r="IG25" s="39" t="s">
        <v>58</v>
      </c>
      <c r="IH25" s="39">
        <v>10</v>
      </c>
      <c r="II25" s="39" t="s">
        <v>39</v>
      </c>
    </row>
    <row r="26" spans="1:243" s="66" customFormat="1" ht="18">
      <c r="A26" s="51" t="s">
        <v>60</v>
      </c>
      <c r="B26" s="58"/>
      <c r="C26" s="59"/>
      <c r="D26" s="60"/>
      <c r="E26" s="72" t="s">
        <v>63</v>
      </c>
      <c r="F26" s="73"/>
      <c r="G26" s="61"/>
      <c r="H26" s="62"/>
      <c r="I26" s="62"/>
      <c r="J26" s="62"/>
      <c r="K26" s="63"/>
      <c r="L26" s="64"/>
      <c r="M26" s="65"/>
      <c r="O26" s="38"/>
      <c r="P26" s="38"/>
      <c r="Q26" s="38"/>
      <c r="R26" s="38"/>
      <c r="S26" s="38"/>
      <c r="BA26" s="67">
        <f>IF(ISBLANK(F26),0,IF(E26="Excess (+)",ROUND(BA25+(BA25*F26),2),IF(E26="Less (-)",ROUND(BA25+(BA25*F26*(-1)),2),IF(E26="At Par",BA25,0))))</f>
        <v>0</v>
      </c>
      <c r="BB26" s="68">
        <f>ROUND(BA26,0)</f>
        <v>0</v>
      </c>
      <c r="BC26" s="37" t="str">
        <f>SpellNumber($E$2,BB26)</f>
        <v>INR Zero Only</v>
      </c>
      <c r="IE26" s="69"/>
      <c r="IF26" s="69"/>
      <c r="IG26" s="69"/>
      <c r="IH26" s="69"/>
      <c r="II26" s="69"/>
    </row>
    <row r="27" spans="1:243" s="66" customFormat="1" ht="18">
      <c r="A27" s="50" t="s">
        <v>61</v>
      </c>
      <c r="B27" s="50"/>
      <c r="C27" s="85" t="str">
        <f>SpellNumber($E$2,BB26)</f>
        <v>INR Zero Only</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IE27" s="69"/>
      <c r="IF27" s="69"/>
      <c r="IG27" s="69"/>
      <c r="IH27" s="69"/>
      <c r="II27" s="69"/>
    </row>
    <row r="28" ht="15"/>
    <row r="29" ht="15"/>
  </sheetData>
  <sheetProtection password="EEC8" sheet="1"/>
  <mergeCells count="8">
    <mergeCell ref="A9:BC9"/>
    <mergeCell ref="C27:BC27"/>
    <mergeCell ref="A1:L1"/>
    <mergeCell ref="A4:BC4"/>
    <mergeCell ref="A5:BC5"/>
    <mergeCell ref="A6:BC6"/>
    <mergeCell ref="A7:BC7"/>
    <mergeCell ref="B8:BC8"/>
  </mergeCells>
  <dataValidations count="20">
    <dataValidation type="list" allowBlank="1" showErrorMessage="1" sqref="E2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K13:K24">
      <formula1>"Partial Conversion,Full Conversion"</formula1>
      <formula2>0</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ErrorMessage="1" errorTitle="Invalid Entry" error="Only Numeric Values are allowed. " sqref="A13:A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type="list" allowBlank="1" showInputMessage="1" showErrorMessage="1" sqref="L24 L13 L14 L15 L16 L17 L18 L19 L20 L21 L22 L23">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62</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2021-12-29T12:13:05Z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