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4000" windowHeight="9465" tabRatio="965"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<sst xmlns="http://schemas.openxmlformats.org/spreadsheetml/2006/main" count="259" uniqueCount="104">
  <si>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</si>
  <si>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</si>
  <si>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</si>
  <si>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</si>
  <si>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</si>
  <si>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</si>
  <si>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</si>
  <si>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</si>
  <si>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</si>
  <si>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</si>
  <si>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</si>
  <si>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</si>
  <si>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</si>
  <si>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</si>
  <si>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</si>
  <si>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</si>
  <si>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</si>
  <si>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</si>
  <si>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</si>
  <si>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</si>
  <si>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</si>
  <si>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</si>
  <si>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</si>
  <si>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</si>
  <si>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</si>
  <si>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</si>
  <si>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</si>
  <si>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</si>
  <si>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</si>
  <si>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BI01010001010000000000000515BI0100001112</t>
  </si>
  <si>
    <t>Construction of chamber for 100mm sluices valve</t>
  </si>
  <si>
    <t>item1</t>
  </si>
  <si>
    <t>1 Nos</t>
  </si>
  <si>
    <t>BI01010001010000000000000515BI0100001113</t>
  </si>
  <si>
    <t>Nos</t>
  </si>
  <si>
    <t>Excess(+)</t>
  </si>
  <si>
    <t>Full Conversion</t>
  </si>
  <si>
    <t>Supplying, Conveying and fixing spls. Including eart</t>
  </si>
  <si>
    <t>BI01010001010000000000000515BI0100001114</t>
  </si>
  <si>
    <t>Construction of chamber for 100mm sluice plates</t>
  </si>
  <si>
    <t>item2</t>
  </si>
  <si>
    <t>BI01010001010000000000000515BI0100001115</t>
  </si>
  <si>
    <t>item3</t>
  </si>
  <si>
    <t>BI01010001010000000000000515BI0100001116</t>
  </si>
  <si>
    <t>Supplying, Conveying and fixing spls. Including ea</t>
  </si>
  <si>
    <t>item4</t>
  </si>
  <si>
    <t>BI01010001010000000000000515BI0100001117</t>
  </si>
  <si>
    <t>BI01010001010000000000000515BI0100001118</t>
  </si>
  <si>
    <t>BI01010001010000000000000515BI0100001119</t>
  </si>
  <si>
    <t>BI01010001010000000000000515BI0100001120</t>
  </si>
  <si>
    <t>BI01010001010000000000000515BI0100001121</t>
  </si>
  <si>
    <t>BI01010001010000000000000515BI0100001122</t>
  </si>
  <si>
    <t>BI01010001010000000000000515BI0100001123</t>
  </si>
  <si>
    <t>BI01010001010000000000000515BI0100001125</t>
  </si>
  <si>
    <t>BI01010001010000000000000515BI0100001126</t>
  </si>
  <si>
    <t>item5</t>
  </si>
  <si>
    <t>Total in Figures</t>
  </si>
  <si>
    <t>Quoted Rate in Figures</t>
  </si>
  <si>
    <t>Quoted Rate in Words</t>
  </si>
  <si>
    <t>Please Enable Macros to View BoQ information</t>
  </si>
  <si>
    <t>Select</t>
  </si>
  <si>
    <t>Name of the Bidder/ Bidding Firm / Company :</t>
  </si>
  <si>
    <t>Tender Inviting Authority: Superinteding Engineer, Institute Works Department, IIT(BHU), Varanasi</t>
  </si>
  <si>
    <t>Sqm</t>
  </si>
  <si>
    <t> 3</t>
  </si>
  <si>
    <t>Cum</t>
  </si>
  <si>
    <t> 4</t>
  </si>
  <si>
    <t> 6</t>
  </si>
  <si>
    <t>Mtr.</t>
  </si>
  <si>
    <t>Nos.</t>
  </si>
  <si>
    <t xml:space="preserve">12 mm cement plaster of mix : 
1:6 (1 cement : 6 coarse sand)   (13.4.2)   </t>
  </si>
  <si>
    <t>Finishing walls with Acrylic Smooth exterior paint of required shade 
New work (Two or more coat applied @ 1.67 ltr/10 sqm over and including priming coat of exterior primer applied @2.20kg/ 10 sqm) (13.46.1)</t>
  </si>
  <si>
    <t>Painting with synthetic enamel paint of approved brand and manufacture to give an even shade :   
Two or more coats on new work (13.61.1)</t>
  </si>
  <si>
    <t>Per Trip</t>
  </si>
  <si>
    <t xml:space="preserve">Dismantling old plaster or skirting raking out joints and cleaning the surface for plaster including disposal of rubbish to the  dumping ground within 50 metres lead. (15.56)
</t>
  </si>
  <si>
    <t>Repairs to plaster of thickness 12mm to 20mm in patches of area 2.5 sq. metres and under including cutting the patch in proper shape, raking out joints and preparing and plastering the surface of the walls complete including disposal of rubbish to the dumping ground within 50 metres lead
With cement mortar 1:4(1cement :4 coarse sand) (14.1.2)</t>
  </si>
  <si>
    <t>Providing and fixing double scaffolding system (cup lock type) on the exterior side, up to seven story height made with 40 mm dia M.S. tube 1.5 m centre to centre, horizontal &amp; vertical tubes joining with cup &amp; lock system with M.S. tubes, M.S. tube challies, M.S. clamps and M.S. staircase system in the scaffolding for working platform etc. and maintaining it in a serviceable condition for the required duration as approved and removing it there after .The scaffolding system shall be stiffened with bracings, runners, connection with the building etc wherever required for inspection of work at required locations with essential safety features for the workmen etc. complete as per directions and approval of Engineerin- charge .The elevational area of the scaffolding shall be measured for payment purpose .The payment will be made once irrespective of duration of scaffolding. (14.72)</t>
  </si>
  <si>
    <t xml:space="preserve">Removing dry or oil bound distemper, water proffing cement paint and the like by scrapping, sand papering and preparing the surface smooth including necessary repairs to scratches etc. complete    (14.46)    </t>
  </si>
  <si>
    <t>Finishing walls with Acrylic Smooth exterior paint of required shade:
(a) Old work ( Two or more coats applied @ 1.67 ltr /10sqm.) on existing cement paint surface ) (14.66.1)</t>
  </si>
  <si>
    <t>(b) Old work (one or more coats) applied @ 0.90 ltr /10sqm (14.66.2)</t>
  </si>
  <si>
    <t>Providing and applying white cement based putty of average thickness 1mm, of approved brand and manufacturer, over the plastered wall surface to prepare the surface even and smooth complete. (13.80)</t>
  </si>
  <si>
    <t xml:space="preserve">Distempering with oil bound washable distemper of approved brand and manufacture to give an even shade  
New work (two or more coats) over and including water thinnable priming coat with cement primer  (13.41.1)                    </t>
  </si>
  <si>
    <t xml:space="preserve">Painting with synthetic enamel paint of approved brand and manufacture of required colour to give an even shade:    
One or more coats on old work. (14.54.1)                     </t>
  </si>
  <si>
    <t>Cartage of Malba (Approved Rate)</t>
  </si>
  <si>
    <t>xx</t>
  </si>
  <si>
    <t>Name of Work: Scraping, reparing and painting of lecture theatre, rooms , corridoors in GF &amp; FF and outer painting of ABLT building, IIT BHU</t>
  </si>
  <si>
    <t>sqm</t>
  </si>
  <si>
    <t xml:space="preserve">sqm </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</si>
  <si>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</si>
  <si>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</si>
  <si>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</si>
  <si>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r>
      <t>TEXT</t>
    </r>
    <r>
      <rPr>
        <b/>
        <sz val="11"/>
        <color indexed="10"/>
        <rFont val="Arial"/>
        <family val="2"/>
      </rPr>
      <t>#</t>
    </r>
  </si>
  <si>
    <r>
      <t xml:space="preserve">Estimated Rate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</si>
  <si>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</si>
  <si>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r>
      <t xml:space="preserve">TOTAL AMOUNT  With Taxes
           in
     </t>
    </r>
    <r>
      <rPr>
        <b/>
        <sz val="11"/>
        <color indexed="10"/>
        <rFont val="Arial"/>
        <family val="2"/>
      </rPr>
      <t xml:space="preserve"> Rs.      P</t>
    </r>
  </si>
  <si>
    <r>
      <t xml:space="preserve">Removing dry or oil bound distemper, water proffing cement paint and the like by scrapping, sand papering and preparing the surface smooth including necessary repairs to scratches etc. complete </t>
    </r>
    <r>
      <rPr>
        <b/>
        <sz val="11"/>
        <rFont val="Arial"/>
        <family val="2"/>
      </rPr>
      <t xml:space="preserve">(13.91)    </t>
    </r>
  </si>
  <si>
    <r>
      <t xml:space="preserve">Providing and applying white cement based putty of average thickness 1mm, of approved brand and manufacturer, over the plastered wall surface to prepare the surface even and smooth complete. </t>
    </r>
    <r>
      <rPr>
        <b/>
        <sz val="11"/>
        <rFont val="Arial"/>
        <family val="2"/>
      </rPr>
      <t>(13.80)</t>
    </r>
  </si>
  <si>
    <r>
      <t xml:space="preserve">Painting with synthetic enamel paint of approved brand and manufacture of required colour to give an even shade:    
One or more coats on old work. </t>
    </r>
    <r>
      <rPr>
        <b/>
        <sz val="11"/>
        <rFont val="Arial"/>
        <family val="2"/>
      </rPr>
      <t xml:space="preserve">(14.54.1)    </t>
    </r>
    <r>
      <rPr>
        <sz val="11"/>
        <rFont val="Arial"/>
        <family val="2"/>
      </rPr>
      <t xml:space="preserve">                 </t>
    </r>
  </si>
  <si>
    <r>
      <t xml:space="preserve">Cartage of Malba </t>
    </r>
    <r>
      <rPr>
        <b/>
        <sz val="11"/>
        <rFont val="Arial"/>
        <family val="2"/>
      </rPr>
      <t>(Approved Rate)</t>
    </r>
  </si>
  <si>
    <t>Distempering with oil bound washable distemper of approved brand and manufacture to give an even shade                      
New work (two or more coats) over and including water thinnable priming coat with cement primer  (13.41.1)</t>
  </si>
  <si>
    <t xml:space="preserve"> Distempering with 1st quality acrylic distember (Ready mix)
having VOC content less than 50 grams/ litre of approved brand
and manufacture to give an even shade :
 Old work (one or more coats) (13.90.1)</t>
  </si>
  <si>
    <t xml:space="preserve"> Wall painting with acrylic emulsion paint of approved brand and
manufacture to give an even shade :
 Two or more coats on new work   (13.60.1)
</t>
  </si>
  <si>
    <t xml:space="preserve"> Finishing walls with Acrylic Smooth exterior paint of required shade :
 Old work (Two or more coat applied @ 1.67 ltr/ 10 sqm)
on existing cement paint surface    ( 13.111.1)
</t>
  </si>
  <si>
    <t>Contract No: IIT(BHU)/IWD/CT-20/2021-22/1200 Dated 07.01.2022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</si>
</sst>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8">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1"/>
      <color indexed="17"/>
      <name val="Arial"/>
      <family val="2"/>
    </font>
    <font>
      <sz val="11"/>
      <color indexed="31"/>
      <name val="Arial"/>
      <family val="2"/>
    </font>
    <font>
      <b/>
      <sz val="11"/>
      <color indexed="16"/>
      <name val="Arial"/>
      <family val="2"/>
    </font>
    <font>
      <b/>
      <sz val="9"/>
      <color indexed="8"/>
      <name val="Tahoma"/>
      <family val="2"/>
    </font>
    <font>
      <sz val="9"/>
      <color indexed="8"/>
      <name val="Tahoma"/>
      <family val="2"/>
    </font>
    <font>
      <b/>
      <sz val="16"/>
      <color indexed="8"/>
      <name val="Calibri"/>
      <family val="2"/>
    </font>
    <font>
      <b/>
      <i/>
      <sz val="11"/>
      <color indexed="8"/>
      <name val="Arial"/>
      <family val="2"/>
    </font>
    <font>
      <b/>
      <u val="single"/>
      <sz val="11"/>
      <color indexed="10"/>
      <name val="Arial"/>
      <family val="2"/>
    </font>
    <font>
      <sz val="11"/>
      <color indexed="8"/>
      <name val="Arial"/>
      <family val="2"/>
    </font>
    <font>
      <b/>
      <sz val="11"/>
      <color indexed="5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Arial"/>
      <family val="2"/>
    </font>
    <font>
      <sz val="11"/>
      <color theme="1"/>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
      <patternFill patternType="solid">
        <fgColor indexed="1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right style="thin"/>
      <top style="thin"/>
      <bottom style="thin"/>
    </border>
    <border>
      <left style="thin"/>
      <right style="thin"/>
      <top style="hair"/>
      <bottom style="thin"/>
    </border>
    <border>
      <left style="thin"/>
      <right style="thin"/>
      <top style="thin"/>
      <bottom style="hair"/>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9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pplyProtection="1">
      <alignment vertical="center"/>
      <protection locked="0"/>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vertical="center"/>
      <protection/>
    </xf>
    <xf numFmtId="0" fontId="7" fillId="0" borderId="0" xfId="56" applyNumberFormat="1" applyFont="1" applyFill="1" applyBorder="1" applyAlignment="1">
      <alignment horizontal="left"/>
      <protection/>
    </xf>
    <xf numFmtId="0" fontId="8" fillId="0" borderId="0" xfId="56" applyNumberFormat="1" applyFont="1" applyFill="1" applyBorder="1" applyAlignment="1">
      <alignment horizontal="left"/>
      <protection/>
    </xf>
    <xf numFmtId="0" fontId="5" fillId="0" borderId="10" xfId="59" applyNumberFormat="1" applyFont="1" applyFill="1" applyBorder="1" applyAlignment="1" applyProtection="1">
      <alignment horizontal="left" vertical="top" wrapText="1"/>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5" fillId="0" borderId="11" xfId="56" applyNumberFormat="1" applyFont="1" applyFill="1" applyBorder="1" applyAlignment="1">
      <alignment horizontal="center" vertical="top" wrapText="1"/>
      <protection/>
    </xf>
    <xf numFmtId="0" fontId="3" fillId="0" borderId="0" xfId="56" applyNumberFormat="1" applyFont="1" applyFill="1">
      <alignment/>
      <protection/>
    </xf>
    <xf numFmtId="0" fontId="4" fillId="0" borderId="0" xfId="56" applyNumberFormat="1" applyFont="1" applyFill="1">
      <alignment/>
      <protection/>
    </xf>
    <xf numFmtId="0" fontId="5" fillId="0" borderId="12" xfId="59"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5" fillId="0" borderId="13" xfId="56" applyNumberFormat="1" applyFont="1" applyFill="1" applyBorder="1" applyAlignment="1">
      <alignment horizontal="center" vertical="top" wrapText="1"/>
      <protection/>
    </xf>
    <xf numFmtId="0" fontId="5" fillId="0" borderId="13" xfId="59" applyNumberFormat="1" applyFont="1" applyFill="1" applyBorder="1" applyAlignment="1">
      <alignment vertical="top" wrapText="1"/>
      <protection/>
    </xf>
    <xf numFmtId="172" fontId="3" fillId="0" borderId="13" xfId="59" applyNumberFormat="1" applyFont="1" applyFill="1" applyBorder="1" applyAlignment="1">
      <alignment vertical="top"/>
      <protection/>
    </xf>
    <xf numFmtId="0" fontId="3" fillId="0" borderId="13" xfId="56" applyNumberFormat="1" applyFont="1" applyFill="1" applyBorder="1" applyAlignment="1">
      <alignment horizontal="left" vertical="top"/>
      <protection/>
    </xf>
    <xf numFmtId="0" fontId="3" fillId="0" borderId="13" xfId="59" applyNumberFormat="1" applyFont="1" applyFill="1" applyBorder="1" applyAlignment="1">
      <alignment vertical="top"/>
      <protection/>
    </xf>
    <xf numFmtId="0" fontId="5" fillId="0" borderId="13" xfId="56" applyNumberFormat="1" applyFont="1" applyFill="1" applyBorder="1" applyAlignment="1" applyProtection="1">
      <alignment horizontal="right" vertical="top"/>
      <protection/>
    </xf>
    <xf numFmtId="0" fontId="3" fillId="0" borderId="13" xfId="56" applyNumberFormat="1" applyFont="1" applyFill="1" applyBorder="1" applyAlignment="1">
      <alignment vertical="top"/>
      <protection/>
    </xf>
    <xf numFmtId="0" fontId="5" fillId="0" borderId="13" xfId="56" applyNumberFormat="1" applyFont="1" applyFill="1" applyBorder="1" applyAlignment="1" applyProtection="1">
      <alignment horizontal="left" vertical="top"/>
      <protection locked="0"/>
    </xf>
    <xf numFmtId="0" fontId="3" fillId="0" borderId="13" xfId="56" applyNumberFormat="1" applyFont="1" applyFill="1" applyBorder="1" applyAlignment="1" applyProtection="1">
      <alignment vertical="top"/>
      <protection/>
    </xf>
    <xf numFmtId="0" fontId="5" fillId="0" borderId="14" xfId="56" applyNumberFormat="1" applyFont="1" applyFill="1" applyBorder="1" applyAlignment="1" applyProtection="1">
      <alignment horizontal="right" vertical="top"/>
      <protection locked="0"/>
    </xf>
    <xf numFmtId="0" fontId="5" fillId="0" borderId="15" xfId="56" applyNumberFormat="1" applyFont="1" applyFill="1" applyBorder="1" applyAlignment="1" applyProtection="1">
      <alignment horizontal="center" vertical="top" wrapText="1"/>
      <protection locked="0"/>
    </xf>
    <xf numFmtId="0" fontId="5" fillId="0" borderId="13" xfId="56" applyNumberFormat="1" applyFont="1" applyFill="1" applyBorder="1" applyAlignment="1" applyProtection="1">
      <alignment horizontal="center" vertical="top" wrapText="1"/>
      <protection locked="0"/>
    </xf>
    <xf numFmtId="0" fontId="5" fillId="0" borderId="16" xfId="59" applyNumberFormat="1" applyFont="1" applyFill="1" applyBorder="1" applyAlignment="1">
      <alignment horizontal="right" vertical="top"/>
      <protection/>
    </xf>
    <xf numFmtId="172" fontId="5" fillId="0" borderId="16"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2" fontId="3" fillId="0" borderId="13" xfId="59" applyNumberFormat="1" applyFont="1" applyFill="1" applyBorder="1" applyAlignment="1">
      <alignment vertical="top"/>
      <protection/>
    </xf>
    <xf numFmtId="2" fontId="5" fillId="0" borderId="13" xfId="56" applyNumberFormat="1" applyFont="1" applyFill="1" applyBorder="1" applyAlignment="1" applyProtection="1">
      <alignment horizontal="right" vertical="top"/>
      <protection locked="0"/>
    </xf>
    <xf numFmtId="2" fontId="5" fillId="0" borderId="13" xfId="56" applyNumberFormat="1" applyFont="1" applyFill="1" applyBorder="1" applyAlignment="1" applyProtection="1">
      <alignment horizontal="right" vertical="top"/>
      <protection/>
    </xf>
    <xf numFmtId="2" fontId="3" fillId="0" borderId="13" xfId="56" applyNumberFormat="1" applyFont="1" applyFill="1" applyBorder="1" applyAlignment="1">
      <alignment vertical="top"/>
      <protection/>
    </xf>
    <xf numFmtId="2" fontId="5" fillId="0" borderId="13" xfId="56" applyNumberFormat="1" applyFont="1" applyFill="1" applyBorder="1" applyAlignment="1" applyProtection="1">
      <alignment horizontal="left" vertical="top"/>
      <protection locked="0"/>
    </xf>
    <xf numFmtId="2" fontId="5" fillId="0" borderId="11" xfId="56" applyNumberFormat="1" applyFont="1" applyFill="1" applyBorder="1" applyAlignment="1" applyProtection="1">
      <alignment horizontal="center" vertical="top" wrapText="1"/>
      <protection locked="0"/>
    </xf>
    <xf numFmtId="2" fontId="5" fillId="0" borderId="13" xfId="56" applyNumberFormat="1" applyFont="1" applyFill="1" applyBorder="1" applyAlignment="1" applyProtection="1">
      <alignment horizontal="center" vertical="top" wrapText="1"/>
      <protection locked="0"/>
    </xf>
    <xf numFmtId="2" fontId="5" fillId="0" borderId="16" xfId="59" applyNumberFormat="1" applyFont="1" applyFill="1" applyBorder="1" applyAlignment="1">
      <alignment horizontal="right" vertical="top"/>
      <protection/>
    </xf>
    <xf numFmtId="2" fontId="5" fillId="0" borderId="16" xfId="58" applyNumberFormat="1" applyFont="1" applyFill="1" applyBorder="1" applyAlignment="1">
      <alignment horizontal="right" vertical="top"/>
      <protection/>
    </xf>
    <xf numFmtId="2" fontId="12" fillId="0" borderId="13" xfId="56" applyNumberFormat="1" applyFont="1" applyFill="1" applyBorder="1" applyAlignment="1" applyProtection="1">
      <alignment horizontal="center" vertical="top" wrapText="1"/>
      <protection locked="0"/>
    </xf>
    <xf numFmtId="0" fontId="5" fillId="0" borderId="13" xfId="59" applyNumberFormat="1" applyFont="1" applyFill="1" applyBorder="1" applyAlignment="1">
      <alignment horizontal="left" vertical="top"/>
      <protection/>
    </xf>
    <xf numFmtId="0" fontId="5"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3" fillId="0" borderId="18" xfId="59" applyNumberFormat="1" applyFont="1" applyFill="1" applyBorder="1" applyAlignment="1">
      <alignment vertical="top"/>
      <protection/>
    </xf>
    <xf numFmtId="0" fontId="5" fillId="0" borderId="18" xfId="59" applyNumberFormat="1" applyFont="1" applyFill="1" applyBorder="1" applyAlignment="1">
      <alignment horizontal="left" vertical="top"/>
      <protection/>
    </xf>
    <xf numFmtId="0" fontId="13" fillId="0" borderId="12" xfId="56" applyNumberFormat="1" applyFont="1" applyFill="1" applyBorder="1" applyAlignment="1" applyProtection="1">
      <alignment vertical="top"/>
      <protection/>
    </xf>
    <xf numFmtId="0" fontId="13" fillId="0" borderId="11" xfId="59" applyNumberFormat="1" applyFont="1" applyFill="1" applyBorder="1" applyAlignment="1">
      <alignment vertical="top"/>
      <protection/>
    </xf>
    <xf numFmtId="0" fontId="3" fillId="0" borderId="11" xfId="56" applyNumberFormat="1" applyFont="1" applyFill="1" applyBorder="1" applyAlignment="1" applyProtection="1">
      <alignment vertical="top"/>
      <protection/>
    </xf>
    <xf numFmtId="0" fontId="10" fillId="0" borderId="11" xfId="59" applyNumberFormat="1" applyFont="1" applyFill="1" applyBorder="1" applyAlignment="1" applyProtection="1">
      <alignment vertical="center" wrapText="1"/>
      <protection locked="0"/>
    </xf>
    <xf numFmtId="0" fontId="10" fillId="0" borderId="11" xfId="66" applyNumberFormat="1" applyFont="1" applyFill="1" applyBorder="1" applyAlignment="1" applyProtection="1">
      <alignment vertical="center" wrapText="1"/>
      <protection locked="0"/>
    </xf>
    <xf numFmtId="0" fontId="3" fillId="0" borderId="0" xfId="56" applyNumberFormat="1" applyFont="1" applyFill="1" applyAlignment="1" applyProtection="1">
      <alignment vertical="top"/>
      <protection/>
    </xf>
    <xf numFmtId="0" fontId="4" fillId="0" borderId="0" xfId="56" applyNumberFormat="1" applyFont="1" applyFill="1" applyAlignment="1" applyProtection="1">
      <alignment vertical="top"/>
      <protection/>
    </xf>
    <xf numFmtId="2" fontId="5" fillId="33" borderId="14" xfId="56" applyNumberFormat="1" applyFont="1" applyFill="1" applyBorder="1" applyAlignment="1" applyProtection="1">
      <alignment horizontal="right" vertical="top"/>
      <protection locked="0"/>
    </xf>
    <xf numFmtId="2" fontId="5" fillId="33" borderId="13" xfId="56" applyNumberFormat="1" applyFont="1" applyFill="1" applyBorder="1" applyAlignment="1" applyProtection="1">
      <alignment horizontal="right" vertical="top"/>
      <protection locked="0"/>
    </xf>
    <xf numFmtId="10" fontId="14" fillId="33" borderId="11" xfId="66" applyNumberFormat="1" applyFont="1" applyFill="1" applyBorder="1" applyAlignment="1" applyProtection="1">
      <alignment horizontal="center" vertical="center"/>
      <protection locked="0"/>
    </xf>
    <xf numFmtId="0" fontId="3" fillId="0" borderId="0" xfId="56" applyNumberFormat="1" applyFont="1" applyFill="1" applyAlignment="1">
      <alignment vertical="top" wrapText="1"/>
      <protection/>
    </xf>
    <xf numFmtId="0" fontId="18" fillId="0" borderId="0" xfId="59" applyNumberFormat="1" applyFont="1" applyFill="1" applyBorder="1" applyAlignment="1" applyProtection="1">
      <alignment horizontal="center" vertical="center"/>
      <protection/>
    </xf>
    <xf numFmtId="0" fontId="20" fillId="0" borderId="13" xfId="59" applyNumberFormat="1" applyFont="1" applyFill="1" applyBorder="1" applyAlignment="1">
      <alignment horizontal="left" wrapText="1" readingOrder="1"/>
      <protection/>
    </xf>
    <xf numFmtId="2" fontId="55" fillId="0" borderId="19" xfId="0" applyNumberFormat="1" applyFont="1" applyFill="1" applyBorder="1" applyAlignment="1">
      <alignment horizontal="center" vertical="center" wrapText="1"/>
    </xf>
    <xf numFmtId="0" fontId="55" fillId="0" borderId="19" xfId="0" applyFont="1" applyFill="1" applyBorder="1" applyAlignment="1">
      <alignment vertical="center" wrapText="1"/>
    </xf>
    <xf numFmtId="2" fontId="3" fillId="0" borderId="19" xfId="0" applyNumberFormat="1" applyFont="1" applyFill="1" applyBorder="1" applyAlignment="1">
      <alignment horizontal="right" wrapText="1"/>
    </xf>
    <xf numFmtId="2" fontId="3" fillId="0" borderId="20" xfId="0" applyNumberFormat="1" applyFont="1" applyFill="1" applyBorder="1" applyAlignment="1">
      <alignment horizontal="right" wrapText="1"/>
    </xf>
    <xf numFmtId="2" fontId="3" fillId="0" borderId="20" xfId="0" applyNumberFormat="1" applyFont="1" applyFill="1" applyBorder="1" applyAlignment="1">
      <alignment horizontal="right" wrapText="1" shrinkToFit="1"/>
    </xf>
    <xf numFmtId="0" fontId="56" fillId="0" borderId="19" xfId="0" applyFont="1" applyFill="1" applyBorder="1" applyAlignment="1">
      <alignment horizontal="center" vertical="center" wrapText="1"/>
    </xf>
    <xf numFmtId="0" fontId="3" fillId="0" borderId="21" xfId="0" applyFont="1" applyFill="1" applyBorder="1" applyAlignment="1">
      <alignment horizontal="justify" vertical="top" wrapText="1"/>
    </xf>
    <xf numFmtId="0" fontId="3" fillId="0" borderId="19" xfId="0" applyFont="1" applyFill="1" applyBorder="1" applyAlignment="1">
      <alignment horizontal="justify" vertical="top" wrapText="1"/>
    </xf>
    <xf numFmtId="0" fontId="3" fillId="0" borderId="19" xfId="0" applyFont="1" applyFill="1" applyBorder="1" applyAlignment="1">
      <alignment horizontal="center" wrapText="1"/>
    </xf>
    <xf numFmtId="0" fontId="10" fillId="0" borderId="18" xfId="59" applyNumberFormat="1" applyFont="1" applyFill="1" applyBorder="1" applyAlignment="1">
      <alignment vertical="top"/>
      <protection/>
    </xf>
    <xf numFmtId="2" fontId="10" fillId="0" borderId="13" xfId="59" applyNumberFormat="1" applyFont="1" applyFill="1" applyBorder="1" applyAlignment="1">
      <alignment vertical="top"/>
      <protection/>
    </xf>
    <xf numFmtId="2" fontId="10" fillId="0" borderId="22" xfId="59" applyNumberFormat="1" applyFont="1" applyFill="1" applyBorder="1" applyAlignment="1">
      <alignment vertical="top"/>
      <protection/>
    </xf>
    <xf numFmtId="0" fontId="14" fillId="33" borderId="11" xfId="59" applyNumberFormat="1" applyFont="1" applyFill="1" applyBorder="1" applyAlignment="1" applyProtection="1">
      <alignment vertical="center" wrapText="1"/>
      <protection locked="0"/>
    </xf>
    <xf numFmtId="0" fontId="10" fillId="0" borderId="11" xfId="59" applyNumberFormat="1" applyFont="1" applyFill="1" applyBorder="1" applyAlignment="1" applyProtection="1">
      <alignment vertical="center" wrapText="1"/>
      <protection/>
    </xf>
    <xf numFmtId="2" fontId="21" fillId="0" borderId="13" xfId="59" applyNumberFormat="1" applyFont="1" applyFill="1" applyBorder="1" applyAlignment="1">
      <alignment vertical="top"/>
      <protection/>
    </xf>
    <xf numFmtId="2" fontId="10" fillId="0" borderId="23" xfId="59" applyNumberFormat="1" applyFont="1" applyFill="1" applyBorder="1" applyAlignment="1">
      <alignment horizontal="right" vertical="top"/>
      <protection/>
    </xf>
    <xf numFmtId="0" fontId="9" fillId="0" borderId="13" xfId="56" applyNumberFormat="1" applyFont="1" applyFill="1" applyBorder="1" applyAlignment="1">
      <alignment horizontal="center" vertical="center" wrapText="1"/>
      <protection/>
    </xf>
    <xf numFmtId="0" fontId="10" fillId="0" borderId="13" xfId="59" applyNumberFormat="1" applyFont="1" applyFill="1" applyBorder="1" applyAlignment="1">
      <alignment horizontal="center" vertical="top" wrapText="1"/>
      <protection/>
    </xf>
    <xf numFmtId="0" fontId="19" fillId="0" borderId="0" xfId="56" applyNumberFormat="1" applyFont="1" applyFill="1" applyBorder="1" applyAlignment="1">
      <alignment horizontal="right" vertical="top"/>
      <protection/>
    </xf>
    <xf numFmtId="0" fontId="6" fillId="0" borderId="0" xfId="56" applyNumberFormat="1" applyFont="1" applyFill="1" applyBorder="1" applyAlignment="1">
      <alignment horizontal="left" vertical="center" wrapText="1"/>
      <protection/>
    </xf>
    <xf numFmtId="0" fontId="8" fillId="0" borderId="24" xfId="56" applyNumberFormat="1" applyFont="1" applyFill="1" applyBorder="1" applyAlignment="1" applyProtection="1">
      <alignment horizontal="center" wrapText="1"/>
      <protection locked="0"/>
    </xf>
    <xf numFmtId="0" fontId="5" fillId="34" borderId="13" xfId="59" applyNumberFormat="1" applyFont="1" applyFill="1" applyBorder="1" applyAlignment="1" applyProtection="1">
      <alignment horizontal="left" vertical="top"/>
      <protection locked="0"/>
    </xf>
    <xf numFmtId="0" fontId="17" fillId="0" borderId="0" xfId="0" applyFont="1" applyBorder="1" applyAlignment="1">
      <alignment horizontal="center" vertical="center"/>
    </xf>
    <xf numFmtId="0" fontId="0" fillId="0" borderId="0" xfId="0" applyAlignment="1">
      <alignment/>
    </xf>
    <xf numFmtId="0" fontId="3" fillId="0" borderId="19" xfId="0" applyFont="1" applyFill="1" applyBorder="1" applyAlignment="1">
      <alignment horizontal="center" vertical="top" wrapText="1"/>
    </xf>
    <xf numFmtId="0" fontId="3" fillId="0" borderId="21" xfId="0" applyFont="1" applyFill="1" applyBorder="1" applyAlignment="1">
      <alignment horizontal="center" vertical="top" wrapText="1"/>
    </xf>
    <xf numFmtId="0" fontId="3" fillId="0" borderId="20" xfId="0" applyFont="1" applyFill="1" applyBorder="1" applyAlignment="1">
      <alignment horizontal="center" vertical="top" wrapText="1"/>
    </xf>
    <xf numFmtId="0" fontId="3" fillId="0" borderId="20" xfId="0" applyFont="1" applyFill="1" applyBorder="1" applyAlignment="1">
      <alignment horizontal="justify" vertical="top" wrapText="1"/>
    </xf>
    <xf numFmtId="0" fontId="3" fillId="35" borderId="13" xfId="59" applyNumberFormat="1" applyFont="1" applyFill="1" applyBorder="1" applyAlignment="1">
      <alignment horizontal="center" vertical="top"/>
      <protection/>
    </xf>
    <xf numFmtId="0" fontId="56" fillId="35" borderId="19" xfId="0" applyFont="1" applyFill="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2009775</xdr:colOff>
      <xdr:row>3</xdr:row>
      <xdr:rowOff>95250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
  <sheetViews>
    <sheetView showGridLines="0" zoomScale="90" zoomScaleNormal="90" zoomScalePageLayoutView="0" workbookViewId="0" topLeftCell="A1">
      <selection activeCell="B11" sqref="B11"/>
    </sheetView>
  </sheetViews>
  <sheetFormatPr defaultColWidth="9.140625" defaultRowHeight="15"/>
  <cols>
    <col min="1" max="1" width="17.140625" style="1" customWidth="1"/>
    <col min="2" max="2" width="86.8515625" style="1" customWidth="1"/>
    <col min="3" max="3" width="29.140625" style="1" hidden="1" customWidth="1"/>
    <col min="4" max="4" width="16.140625" style="1" customWidth="1"/>
    <col min="5" max="5" width="14.140625" style="1" customWidth="1"/>
    <col min="6" max="6" width="15.57421875" style="1" customWidth="1"/>
    <col min="7" max="13" width="9.140625" style="1" hidden="1" customWidth="1"/>
    <col min="14" max="14" width="9.140625" style="2" hidden="1" customWidth="1"/>
    <col min="15" max="52" width="9.140625" style="1" hidden="1" customWidth="1"/>
    <col min="53" max="53" width="21.7109375" style="1" customWidth="1"/>
    <col min="54" max="54" width="13.8515625" style="1" hidden="1" customWidth="1"/>
    <col min="55" max="55" width="50.140625" style="1" customWidth="1"/>
    <col min="56" max="238" width="9.140625" style="1" customWidth="1"/>
    <col min="239" max="243" width="9.140625" style="3" customWidth="1"/>
    <col min="244" max="16384" width="9.140625" style="1" customWidth="1"/>
  </cols>
  <sheetData>
    <row r="1" spans="1:243" s="4" customFormat="1" ht="15">
      <c r="A1" s="84" t="str">
        <f>B2&amp;" BoQ"</f>
        <v>Percentage BoQ</v>
      </c>
      <c r="B1" s="84"/>
      <c r="C1" s="84"/>
      <c r="D1" s="84"/>
      <c r="E1" s="84"/>
      <c r="F1" s="84"/>
      <c r="G1" s="84"/>
      <c r="H1" s="84"/>
      <c r="I1" s="84"/>
      <c r="J1" s="84"/>
      <c r="K1" s="84"/>
      <c r="L1" s="84"/>
      <c r="O1" s="5"/>
      <c r="P1" s="5"/>
      <c r="Q1" s="6"/>
      <c r="IE1" s="6"/>
      <c r="IF1" s="6"/>
      <c r="IG1" s="6"/>
      <c r="IH1" s="6"/>
      <c r="II1" s="6"/>
    </row>
    <row r="2" spans="1:17" s="4" customFormat="1" ht="15" hidden="1">
      <c r="A2" s="64" t="s">
        <v>0</v>
      </c>
      <c r="B2" s="64" t="s">
        <v>1</v>
      </c>
      <c r="C2" s="64" t="s">
        <v>2</v>
      </c>
      <c r="D2" s="64" t="s">
        <v>3</v>
      </c>
      <c r="E2" s="64" t="s">
        <v>4</v>
      </c>
      <c r="J2" s="7"/>
      <c r="K2" s="7"/>
      <c r="L2" s="7"/>
      <c r="O2" s="5"/>
      <c r="P2" s="5"/>
      <c r="Q2" s="6"/>
    </row>
    <row r="3" spans="1:243" s="4" customFormat="1" ht="14.25" hidden="1">
      <c r="A3" s="4" t="s">
        <v>5</v>
      </c>
      <c r="C3" s="4" t="s">
        <v>6</v>
      </c>
      <c r="IE3" s="6"/>
      <c r="IF3" s="6"/>
      <c r="IG3" s="6"/>
      <c r="IH3" s="6"/>
      <c r="II3" s="6"/>
    </row>
    <row r="4" spans="1:243" s="8" customFormat="1" ht="27.75" customHeight="1">
      <c r="A4" s="85" t="s">
        <v>62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9"/>
      <c r="IF4" s="9"/>
      <c r="IG4" s="9"/>
      <c r="IH4" s="9"/>
      <c r="II4" s="9"/>
    </row>
    <row r="5" spans="1:243" s="8" customFormat="1" ht="21.75" customHeight="1">
      <c r="A5" s="85" t="s">
        <v>85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9"/>
      <c r="IF5" s="9"/>
      <c r="IG5" s="9"/>
      <c r="IH5" s="9"/>
      <c r="II5" s="9"/>
    </row>
    <row r="6" spans="1:243" s="8" customFormat="1" ht="27" customHeight="1">
      <c r="A6" s="85" t="s">
        <v>103</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9"/>
      <c r="IF6" s="9"/>
      <c r="IG6" s="9"/>
      <c r="IH6" s="9"/>
      <c r="II6" s="9"/>
    </row>
    <row r="7" spans="1:243" s="8" customFormat="1" ht="15" hidden="1">
      <c r="A7" s="86" t="s">
        <v>7</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9"/>
      <c r="IF7" s="9"/>
      <c r="IG7" s="9"/>
      <c r="IH7" s="9"/>
      <c r="II7" s="9"/>
    </row>
    <row r="8" spans="1:243" s="11" customFormat="1" ht="60">
      <c r="A8" s="10" t="s">
        <v>61</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2"/>
      <c r="IF8" s="12"/>
      <c r="IG8" s="12"/>
      <c r="IH8" s="12"/>
      <c r="II8" s="12"/>
    </row>
    <row r="9" spans="1:243" s="13" customFormat="1" ht="15">
      <c r="A9" s="82" t="s">
        <v>88</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4"/>
      <c r="IF9" s="14"/>
      <c r="IG9" s="14"/>
      <c r="IH9" s="14"/>
      <c r="II9" s="14"/>
    </row>
    <row r="10" spans="1:243" s="16" customFormat="1" ht="30">
      <c r="A10" s="15" t="s">
        <v>89</v>
      </c>
      <c r="B10" s="15" t="s">
        <v>90</v>
      </c>
      <c r="C10" s="15" t="s">
        <v>90</v>
      </c>
      <c r="D10" s="15" t="s">
        <v>89</v>
      </c>
      <c r="E10" s="15" t="s">
        <v>90</v>
      </c>
      <c r="F10" s="15" t="s">
        <v>8</v>
      </c>
      <c r="G10" s="15" t="s">
        <v>8</v>
      </c>
      <c r="H10" s="15" t="s">
        <v>9</v>
      </c>
      <c r="I10" s="15" t="s">
        <v>90</v>
      </c>
      <c r="J10" s="15" t="s">
        <v>89</v>
      </c>
      <c r="K10" s="15" t="s">
        <v>91</v>
      </c>
      <c r="L10" s="15" t="s">
        <v>90</v>
      </c>
      <c r="M10" s="15" t="s">
        <v>89</v>
      </c>
      <c r="N10" s="15" t="s">
        <v>8</v>
      </c>
      <c r="O10" s="15" t="s">
        <v>8</v>
      </c>
      <c r="P10" s="15" t="s">
        <v>8</v>
      </c>
      <c r="Q10" s="15" t="s">
        <v>8</v>
      </c>
      <c r="R10" s="15" t="s">
        <v>9</v>
      </c>
      <c r="S10" s="15" t="s">
        <v>9</v>
      </c>
      <c r="T10" s="15" t="s">
        <v>8</v>
      </c>
      <c r="U10" s="15" t="s">
        <v>8</v>
      </c>
      <c r="V10" s="15" t="s">
        <v>8</v>
      </c>
      <c r="W10" s="15" t="s">
        <v>8</v>
      </c>
      <c r="X10" s="15" t="s">
        <v>9</v>
      </c>
      <c r="Y10" s="15" t="s">
        <v>9</v>
      </c>
      <c r="Z10" s="15" t="s">
        <v>8</v>
      </c>
      <c r="AA10" s="15" t="s">
        <v>8</v>
      </c>
      <c r="AB10" s="15" t="s">
        <v>8</v>
      </c>
      <c r="AC10" s="15" t="s">
        <v>8</v>
      </c>
      <c r="AD10" s="15" t="s">
        <v>9</v>
      </c>
      <c r="AE10" s="15" t="s">
        <v>9</v>
      </c>
      <c r="AF10" s="15" t="s">
        <v>8</v>
      </c>
      <c r="AG10" s="15" t="s">
        <v>8</v>
      </c>
      <c r="AH10" s="15" t="s">
        <v>8</v>
      </c>
      <c r="AI10" s="15" t="s">
        <v>8</v>
      </c>
      <c r="AJ10" s="15" t="s">
        <v>9</v>
      </c>
      <c r="AK10" s="15" t="s">
        <v>9</v>
      </c>
      <c r="AL10" s="15" t="s">
        <v>8</v>
      </c>
      <c r="AM10" s="15" t="s">
        <v>8</v>
      </c>
      <c r="AN10" s="15" t="s">
        <v>8</v>
      </c>
      <c r="AO10" s="15" t="s">
        <v>8</v>
      </c>
      <c r="AP10" s="15" t="s">
        <v>9</v>
      </c>
      <c r="AQ10" s="15" t="s">
        <v>9</v>
      </c>
      <c r="AR10" s="15" t="s">
        <v>8</v>
      </c>
      <c r="AS10" s="15" t="s">
        <v>8</v>
      </c>
      <c r="AT10" s="15" t="s">
        <v>89</v>
      </c>
      <c r="AU10" s="15" t="s">
        <v>89</v>
      </c>
      <c r="AV10" s="15" t="s">
        <v>9</v>
      </c>
      <c r="AW10" s="15" t="s">
        <v>9</v>
      </c>
      <c r="AX10" s="15" t="s">
        <v>89</v>
      </c>
      <c r="AY10" s="15" t="s">
        <v>89</v>
      </c>
      <c r="AZ10" s="15" t="s">
        <v>10</v>
      </c>
      <c r="BA10" s="15" t="s">
        <v>89</v>
      </c>
      <c r="BB10" s="15" t="s">
        <v>89</v>
      </c>
      <c r="BC10" s="15" t="s">
        <v>90</v>
      </c>
      <c r="IE10" s="17"/>
      <c r="IF10" s="17"/>
      <c r="IG10" s="17"/>
      <c r="IH10" s="17"/>
      <c r="II10" s="17"/>
    </row>
    <row r="11" spans="1:243" s="16" customFormat="1" ht="69.75" customHeight="1">
      <c r="A11" s="15" t="s">
        <v>11</v>
      </c>
      <c r="B11" s="15" t="s">
        <v>12</v>
      </c>
      <c r="C11" s="15" t="s">
        <v>13</v>
      </c>
      <c r="D11" s="15" t="s">
        <v>14</v>
      </c>
      <c r="E11" s="15" t="s">
        <v>15</v>
      </c>
      <c r="F11" s="15" t="s">
        <v>92</v>
      </c>
      <c r="G11" s="15"/>
      <c r="H11" s="15"/>
      <c r="I11" s="15" t="s">
        <v>16</v>
      </c>
      <c r="J11" s="15" t="s">
        <v>17</v>
      </c>
      <c r="K11" s="15" t="s">
        <v>18</v>
      </c>
      <c r="L11" s="15" t="s">
        <v>19</v>
      </c>
      <c r="M11" s="18" t="s">
        <v>93</v>
      </c>
      <c r="N11" s="15" t="s">
        <v>20</v>
      </c>
      <c r="O11" s="15" t="s">
        <v>21</v>
      </c>
      <c r="P11" s="15" t="s">
        <v>22</v>
      </c>
      <c r="Q11" s="15" t="s">
        <v>23</v>
      </c>
      <c r="R11" s="15"/>
      <c r="S11" s="15"/>
      <c r="T11" s="15" t="s">
        <v>24</v>
      </c>
      <c r="U11" s="15" t="s">
        <v>25</v>
      </c>
      <c r="V11" s="15" t="s">
        <v>26</v>
      </c>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9" t="s">
        <v>94</v>
      </c>
      <c r="BB11" s="19" t="s">
        <v>27</v>
      </c>
      <c r="BC11" s="19" t="s">
        <v>28</v>
      </c>
      <c r="IE11" s="17"/>
      <c r="IF11" s="17"/>
      <c r="IG11" s="17"/>
      <c r="IH11" s="17"/>
      <c r="II11" s="17"/>
    </row>
    <row r="12" spans="1:243" s="16" customFormat="1" ht="15">
      <c r="A12" s="20">
        <v>1</v>
      </c>
      <c r="B12" s="20">
        <v>2</v>
      </c>
      <c r="C12" s="20">
        <v>3</v>
      </c>
      <c r="D12" s="20">
        <v>4</v>
      </c>
      <c r="E12" s="20">
        <v>5</v>
      </c>
      <c r="F12" s="20">
        <v>6</v>
      </c>
      <c r="G12" s="20">
        <v>7</v>
      </c>
      <c r="H12" s="20">
        <v>8</v>
      </c>
      <c r="I12" s="20">
        <v>9</v>
      </c>
      <c r="J12" s="20">
        <v>10</v>
      </c>
      <c r="K12" s="20">
        <v>11</v>
      </c>
      <c r="L12" s="20">
        <v>12</v>
      </c>
      <c r="M12" s="20">
        <v>13</v>
      </c>
      <c r="N12" s="20">
        <v>14</v>
      </c>
      <c r="O12" s="20">
        <v>15</v>
      </c>
      <c r="P12" s="20">
        <v>16</v>
      </c>
      <c r="Q12" s="20">
        <v>17</v>
      </c>
      <c r="R12" s="20">
        <v>18</v>
      </c>
      <c r="S12" s="20">
        <v>19</v>
      </c>
      <c r="T12" s="20">
        <v>20</v>
      </c>
      <c r="U12" s="20">
        <v>21</v>
      </c>
      <c r="V12" s="20">
        <v>22</v>
      </c>
      <c r="W12" s="20">
        <v>23</v>
      </c>
      <c r="X12" s="20">
        <v>24</v>
      </c>
      <c r="Y12" s="20">
        <v>25</v>
      </c>
      <c r="Z12" s="20">
        <v>26</v>
      </c>
      <c r="AA12" s="20">
        <v>27</v>
      </c>
      <c r="AB12" s="20">
        <v>28</v>
      </c>
      <c r="AC12" s="20">
        <v>29</v>
      </c>
      <c r="AD12" s="20">
        <v>30</v>
      </c>
      <c r="AE12" s="20">
        <v>31</v>
      </c>
      <c r="AF12" s="20">
        <v>32</v>
      </c>
      <c r="AG12" s="20">
        <v>33</v>
      </c>
      <c r="AH12" s="20">
        <v>34</v>
      </c>
      <c r="AI12" s="20">
        <v>35</v>
      </c>
      <c r="AJ12" s="20">
        <v>36</v>
      </c>
      <c r="AK12" s="20">
        <v>37</v>
      </c>
      <c r="AL12" s="20">
        <v>38</v>
      </c>
      <c r="AM12" s="20">
        <v>39</v>
      </c>
      <c r="AN12" s="20">
        <v>40</v>
      </c>
      <c r="AO12" s="20">
        <v>41</v>
      </c>
      <c r="AP12" s="20">
        <v>42</v>
      </c>
      <c r="AQ12" s="20">
        <v>43</v>
      </c>
      <c r="AR12" s="20">
        <v>44</v>
      </c>
      <c r="AS12" s="20">
        <v>45</v>
      </c>
      <c r="AT12" s="20">
        <v>46</v>
      </c>
      <c r="AU12" s="20">
        <v>47</v>
      </c>
      <c r="AV12" s="20">
        <v>48</v>
      </c>
      <c r="AW12" s="20">
        <v>49</v>
      </c>
      <c r="AX12" s="20">
        <v>50</v>
      </c>
      <c r="AY12" s="20">
        <v>51</v>
      </c>
      <c r="AZ12" s="20">
        <v>52</v>
      </c>
      <c r="BA12" s="20">
        <v>7</v>
      </c>
      <c r="BB12" s="20">
        <v>54</v>
      </c>
      <c r="BC12" s="20">
        <v>8</v>
      </c>
      <c r="IE12" s="17"/>
      <c r="IF12" s="17"/>
      <c r="IG12" s="17"/>
      <c r="IH12" s="17"/>
      <c r="II12" s="17"/>
    </row>
    <row r="13" spans="1:243" s="35" customFormat="1" ht="36.75" customHeight="1" hidden="1">
      <c r="A13" s="94">
        <v>0</v>
      </c>
      <c r="B13" s="21" t="s">
        <v>84</v>
      </c>
      <c r="C13" s="65" t="s">
        <v>29</v>
      </c>
      <c r="D13" s="22"/>
      <c r="E13" s="23"/>
      <c r="F13" s="24"/>
      <c r="G13" s="25"/>
      <c r="H13" s="25"/>
      <c r="I13" s="24"/>
      <c r="J13" s="26"/>
      <c r="K13" s="27"/>
      <c r="L13" s="27"/>
      <c r="M13" s="28"/>
      <c r="N13" s="29"/>
      <c r="O13" s="29"/>
      <c r="P13" s="30"/>
      <c r="Q13" s="29"/>
      <c r="R13" s="29"/>
      <c r="S13" s="30"/>
      <c r="T13" s="31"/>
      <c r="U13" s="31"/>
      <c r="V13" s="31"/>
      <c r="W13" s="31"/>
      <c r="X13" s="31"/>
      <c r="Y13" s="31"/>
      <c r="Z13" s="31"/>
      <c r="AA13" s="31"/>
      <c r="AB13" s="31"/>
      <c r="AC13" s="31"/>
      <c r="AD13" s="31"/>
      <c r="AE13" s="31"/>
      <c r="AF13" s="31"/>
      <c r="AG13" s="31"/>
      <c r="AH13" s="31"/>
      <c r="AI13" s="31"/>
      <c r="AJ13" s="31"/>
      <c r="AK13" s="31"/>
      <c r="AL13" s="31"/>
      <c r="AM13" s="31"/>
      <c r="AN13" s="31"/>
      <c r="AO13" s="31"/>
      <c r="AP13" s="31"/>
      <c r="AQ13" s="31"/>
      <c r="AR13" s="31"/>
      <c r="AS13" s="31"/>
      <c r="AT13" s="31"/>
      <c r="AU13" s="31"/>
      <c r="AV13" s="31"/>
      <c r="AW13" s="31"/>
      <c r="AX13" s="31"/>
      <c r="AY13" s="31"/>
      <c r="AZ13" s="31"/>
      <c r="BA13" s="32"/>
      <c r="BB13" s="33"/>
      <c r="BC13" s="34"/>
      <c r="IA13" s="35">
        <v>0</v>
      </c>
      <c r="IB13" s="35" t="s">
        <v>84</v>
      </c>
      <c r="IC13" s="35" t="s">
        <v>29</v>
      </c>
      <c r="IE13" s="36"/>
      <c r="IF13" s="36" t="s">
        <v>30</v>
      </c>
      <c r="IG13" s="36" t="s">
        <v>31</v>
      </c>
      <c r="IH13" s="36">
        <v>10</v>
      </c>
      <c r="II13" s="36" t="s">
        <v>32</v>
      </c>
    </row>
    <row r="14" spans="1:243" s="35" customFormat="1" ht="57" customHeight="1">
      <c r="A14" s="90">
        <v>1</v>
      </c>
      <c r="B14" s="73" t="s">
        <v>95</v>
      </c>
      <c r="C14" s="65" t="s">
        <v>33</v>
      </c>
      <c r="D14" s="66">
        <v>1099</v>
      </c>
      <c r="E14" s="67" t="s">
        <v>86</v>
      </c>
      <c r="F14" s="68">
        <v>18.25</v>
      </c>
      <c r="G14" s="38"/>
      <c r="H14" s="39"/>
      <c r="I14" s="37" t="s">
        <v>35</v>
      </c>
      <c r="J14" s="40">
        <f aca="true" t="shared" si="0" ref="J14:J24">IF(I14="Less(-)",-1,1)</f>
        <v>1</v>
      </c>
      <c r="K14" s="41" t="s">
        <v>36</v>
      </c>
      <c r="L14" s="41" t="s">
        <v>4</v>
      </c>
      <c r="M14" s="60"/>
      <c r="N14" s="38"/>
      <c r="O14" s="38"/>
      <c r="P14" s="42"/>
      <c r="Q14" s="38"/>
      <c r="R14" s="38"/>
      <c r="S14" s="42"/>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4">
        <f aca="true" t="shared" si="1" ref="BA14:BA24">total_amount_ba($B$2,$D$2,D14,F14,J14,K14,M14)</f>
        <v>20056.75</v>
      </c>
      <c r="BB14" s="45">
        <f aca="true" t="shared" si="2" ref="BB14:BB24">BA14+SUM(N14:AZ14)</f>
        <v>20056.75</v>
      </c>
      <c r="BC14" s="34" t="str">
        <f aca="true" t="shared" si="3" ref="BC14:BC24">SpellNumber(L14,BB14)</f>
        <v>INR  Twenty Thousand  &amp;Fifty Six  and Paise Seventy Five Only</v>
      </c>
      <c r="IA14" s="35">
        <v>1</v>
      </c>
      <c r="IB14" s="63" t="s">
        <v>74</v>
      </c>
      <c r="IC14" s="35" t="s">
        <v>33</v>
      </c>
      <c r="ID14" s="35">
        <v>182</v>
      </c>
      <c r="IE14" s="36" t="s">
        <v>63</v>
      </c>
      <c r="IF14" s="36" t="s">
        <v>37</v>
      </c>
      <c r="IG14" s="36" t="s">
        <v>31</v>
      </c>
      <c r="IH14" s="36">
        <v>123.223</v>
      </c>
      <c r="II14" s="36" t="s">
        <v>34</v>
      </c>
    </row>
    <row r="15" spans="1:243" s="35" customFormat="1" ht="61.5" customHeight="1">
      <c r="A15" s="90">
        <v>2</v>
      </c>
      <c r="B15" s="73" t="s">
        <v>96</v>
      </c>
      <c r="C15" s="65" t="s">
        <v>38</v>
      </c>
      <c r="D15" s="66">
        <v>539</v>
      </c>
      <c r="E15" s="67" t="s">
        <v>87</v>
      </c>
      <c r="F15" s="69">
        <v>115.15</v>
      </c>
      <c r="G15" s="38"/>
      <c r="H15" s="38"/>
      <c r="I15" s="37" t="s">
        <v>35</v>
      </c>
      <c r="J15" s="40">
        <f t="shared" si="0"/>
        <v>1</v>
      </c>
      <c r="K15" s="41" t="s">
        <v>36</v>
      </c>
      <c r="L15" s="41" t="s">
        <v>4</v>
      </c>
      <c r="M15" s="61"/>
      <c r="N15" s="38"/>
      <c r="O15" s="38"/>
      <c r="P15" s="42"/>
      <c r="Q15" s="38"/>
      <c r="R15" s="38"/>
      <c r="S15" s="42"/>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4">
        <f t="shared" si="1"/>
        <v>62065.85</v>
      </c>
      <c r="BB15" s="45">
        <f t="shared" si="2"/>
        <v>62065.85</v>
      </c>
      <c r="BC15" s="34" t="str">
        <f t="shared" si="3"/>
        <v>INR  Sixty Two Thousand  &amp;Sixty Five  and Paise Eighty Five Only</v>
      </c>
      <c r="IA15" s="35">
        <v>2</v>
      </c>
      <c r="IB15" s="63" t="s">
        <v>70</v>
      </c>
      <c r="IC15" s="35" t="s">
        <v>38</v>
      </c>
      <c r="ID15" s="35">
        <v>182</v>
      </c>
      <c r="IE15" s="36" t="s">
        <v>63</v>
      </c>
      <c r="IF15" s="36" t="s">
        <v>39</v>
      </c>
      <c r="IG15" s="36" t="s">
        <v>40</v>
      </c>
      <c r="IH15" s="36">
        <v>213</v>
      </c>
      <c r="II15" s="36" t="s">
        <v>34</v>
      </c>
    </row>
    <row r="16" spans="1:243" s="35" customFormat="1" ht="72.75" customHeight="1">
      <c r="A16" s="91">
        <v>3</v>
      </c>
      <c r="B16" s="72" t="s">
        <v>99</v>
      </c>
      <c r="C16" s="65" t="s">
        <v>41</v>
      </c>
      <c r="D16" s="66">
        <v>1099</v>
      </c>
      <c r="E16" s="67" t="s">
        <v>86</v>
      </c>
      <c r="F16" s="70">
        <v>153.45</v>
      </c>
      <c r="G16" s="38"/>
      <c r="H16" s="38"/>
      <c r="I16" s="37" t="s">
        <v>35</v>
      </c>
      <c r="J16" s="40">
        <f t="shared" si="0"/>
        <v>1</v>
      </c>
      <c r="K16" s="41" t="s">
        <v>36</v>
      </c>
      <c r="L16" s="41" t="s">
        <v>4</v>
      </c>
      <c r="M16" s="61"/>
      <c r="N16" s="38"/>
      <c r="O16" s="38"/>
      <c r="P16" s="42"/>
      <c r="Q16" s="38"/>
      <c r="R16" s="38"/>
      <c r="S16" s="42"/>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4">
        <f t="shared" si="1"/>
        <v>168641.55</v>
      </c>
      <c r="BB16" s="45">
        <f t="shared" si="2"/>
        <v>168641.55</v>
      </c>
      <c r="BC16" s="34" t="str">
        <f t="shared" si="3"/>
        <v>INR  One Lakh Sixty Eight Thousand Six Hundred &amp; Forty One  and Paise Fifty Five Only</v>
      </c>
      <c r="IA16" s="35" t="s">
        <v>64</v>
      </c>
      <c r="IB16" s="63" t="s">
        <v>75</v>
      </c>
      <c r="IC16" s="35" t="s">
        <v>41</v>
      </c>
      <c r="ID16" s="35">
        <v>117</v>
      </c>
      <c r="IE16" s="36" t="s">
        <v>65</v>
      </c>
      <c r="IF16" s="36" t="s">
        <v>30</v>
      </c>
      <c r="IG16" s="36" t="s">
        <v>42</v>
      </c>
      <c r="IH16" s="36">
        <v>10</v>
      </c>
      <c r="II16" s="36" t="s">
        <v>34</v>
      </c>
    </row>
    <row r="17" spans="1:243" s="35" customFormat="1" ht="39" customHeight="1" hidden="1">
      <c r="A17" s="92">
        <v>3.1</v>
      </c>
      <c r="B17" s="93"/>
      <c r="C17" s="65" t="s">
        <v>43</v>
      </c>
      <c r="D17" s="66">
        <v>0</v>
      </c>
      <c r="E17" s="67" t="s">
        <v>86</v>
      </c>
      <c r="F17" s="70">
        <v>0</v>
      </c>
      <c r="G17" s="38"/>
      <c r="H17" s="38"/>
      <c r="I17" s="37" t="s">
        <v>35</v>
      </c>
      <c r="J17" s="40">
        <f t="shared" si="0"/>
        <v>1</v>
      </c>
      <c r="K17" s="41" t="s">
        <v>36</v>
      </c>
      <c r="L17" s="41" t="s">
        <v>4</v>
      </c>
      <c r="M17" s="61"/>
      <c r="N17" s="38"/>
      <c r="O17" s="38"/>
      <c r="P17" s="42"/>
      <c r="Q17" s="38"/>
      <c r="R17" s="38"/>
      <c r="S17" s="42"/>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4">
        <f t="shared" si="1"/>
        <v>0</v>
      </c>
      <c r="BB17" s="45">
        <f t="shared" si="2"/>
        <v>0</v>
      </c>
      <c r="BC17" s="34" t="str">
        <f t="shared" si="3"/>
        <v>INR Zero Only</v>
      </c>
      <c r="IA17" s="35" t="s">
        <v>66</v>
      </c>
      <c r="IB17" s="63" t="s">
        <v>76</v>
      </c>
      <c r="IC17" s="35" t="s">
        <v>43</v>
      </c>
      <c r="ID17" s="35">
        <v>1008</v>
      </c>
      <c r="IE17" s="36" t="s">
        <v>65</v>
      </c>
      <c r="IF17" s="36" t="s">
        <v>44</v>
      </c>
      <c r="IG17" s="36" t="s">
        <v>45</v>
      </c>
      <c r="IH17" s="36">
        <v>10</v>
      </c>
      <c r="II17" s="36" t="s">
        <v>34</v>
      </c>
    </row>
    <row r="18" spans="1:243" s="35" customFormat="1" ht="69" customHeight="1">
      <c r="A18" s="91">
        <v>4</v>
      </c>
      <c r="B18" s="72" t="s">
        <v>100</v>
      </c>
      <c r="C18" s="65" t="s">
        <v>46</v>
      </c>
      <c r="D18" s="66">
        <v>619</v>
      </c>
      <c r="E18" s="67" t="s">
        <v>86</v>
      </c>
      <c r="F18" s="69">
        <v>54.3</v>
      </c>
      <c r="G18" s="38"/>
      <c r="H18" s="38"/>
      <c r="I18" s="37" t="s">
        <v>35</v>
      </c>
      <c r="J18" s="40">
        <f t="shared" si="0"/>
        <v>1</v>
      </c>
      <c r="K18" s="41" t="s">
        <v>36</v>
      </c>
      <c r="L18" s="41" t="s">
        <v>4</v>
      </c>
      <c r="M18" s="61"/>
      <c r="N18" s="38"/>
      <c r="O18" s="38"/>
      <c r="P18" s="42"/>
      <c r="Q18" s="38"/>
      <c r="R18" s="38"/>
      <c r="S18" s="42"/>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4">
        <f t="shared" si="1"/>
        <v>33611.7</v>
      </c>
      <c r="BB18" s="45">
        <f t="shared" si="2"/>
        <v>33611.7</v>
      </c>
      <c r="BC18" s="34" t="str">
        <f t="shared" si="3"/>
        <v>INR  Thirty Three Thousand Six Hundred &amp; Eleven  and Paise Seventy Only</v>
      </c>
      <c r="IA18" s="35">
        <v>5</v>
      </c>
      <c r="IB18" s="63" t="s">
        <v>77</v>
      </c>
      <c r="IC18" s="35" t="s">
        <v>46</v>
      </c>
      <c r="ID18" s="35">
        <v>14721</v>
      </c>
      <c r="IE18" s="36" t="s">
        <v>63</v>
      </c>
      <c r="IF18" s="36" t="s">
        <v>37</v>
      </c>
      <c r="IG18" s="36" t="s">
        <v>31</v>
      </c>
      <c r="IH18" s="36">
        <v>123.223</v>
      </c>
      <c r="II18" s="36" t="s">
        <v>34</v>
      </c>
    </row>
    <row r="19" spans="1:243" s="35" customFormat="1" ht="35.25" customHeight="1" hidden="1">
      <c r="A19" s="92">
        <v>4.1</v>
      </c>
      <c r="B19" s="93"/>
      <c r="C19" s="65" t="s">
        <v>47</v>
      </c>
      <c r="D19" s="66">
        <v>0</v>
      </c>
      <c r="E19" s="67" t="s">
        <v>86</v>
      </c>
      <c r="F19" s="69">
        <v>0</v>
      </c>
      <c r="G19" s="38"/>
      <c r="H19" s="38"/>
      <c r="I19" s="37" t="s">
        <v>35</v>
      </c>
      <c r="J19" s="40">
        <f t="shared" si="0"/>
        <v>1</v>
      </c>
      <c r="K19" s="41" t="s">
        <v>36</v>
      </c>
      <c r="L19" s="41" t="s">
        <v>4</v>
      </c>
      <c r="M19" s="61"/>
      <c r="N19" s="38"/>
      <c r="O19" s="38"/>
      <c r="P19" s="42"/>
      <c r="Q19" s="38"/>
      <c r="R19" s="38"/>
      <c r="S19" s="42"/>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6"/>
      <c r="AV19" s="43"/>
      <c r="AW19" s="43"/>
      <c r="AX19" s="43"/>
      <c r="AY19" s="43"/>
      <c r="AZ19" s="43"/>
      <c r="BA19" s="44">
        <f t="shared" si="1"/>
        <v>0</v>
      </c>
      <c r="BB19" s="45">
        <f t="shared" si="2"/>
        <v>0</v>
      </c>
      <c r="BC19" s="34" t="str">
        <f t="shared" si="3"/>
        <v>INR Zero Only</v>
      </c>
      <c r="IA19" s="35" t="s">
        <v>67</v>
      </c>
      <c r="IB19" s="63" t="s">
        <v>71</v>
      </c>
      <c r="IC19" s="35" t="s">
        <v>47</v>
      </c>
      <c r="ID19" s="35">
        <v>9378</v>
      </c>
      <c r="IE19" s="36" t="s">
        <v>63</v>
      </c>
      <c r="IF19" s="36" t="s">
        <v>39</v>
      </c>
      <c r="IG19" s="36" t="s">
        <v>40</v>
      </c>
      <c r="IH19" s="36">
        <v>213</v>
      </c>
      <c r="II19" s="36" t="s">
        <v>34</v>
      </c>
    </row>
    <row r="20" spans="1:243" s="35" customFormat="1" ht="54.75" customHeight="1">
      <c r="A20" s="91">
        <v>5</v>
      </c>
      <c r="B20" s="72" t="s">
        <v>101</v>
      </c>
      <c r="C20" s="65" t="s">
        <v>48</v>
      </c>
      <c r="D20" s="66">
        <v>1053</v>
      </c>
      <c r="E20" s="67" t="s">
        <v>86</v>
      </c>
      <c r="F20" s="69">
        <v>128.65</v>
      </c>
      <c r="G20" s="38"/>
      <c r="H20" s="38"/>
      <c r="I20" s="37" t="s">
        <v>35</v>
      </c>
      <c r="J20" s="40">
        <f t="shared" si="0"/>
        <v>1</v>
      </c>
      <c r="K20" s="41" t="s">
        <v>36</v>
      </c>
      <c r="L20" s="41" t="s">
        <v>4</v>
      </c>
      <c r="M20" s="61"/>
      <c r="N20" s="38"/>
      <c r="O20" s="38"/>
      <c r="P20" s="42"/>
      <c r="Q20" s="38"/>
      <c r="R20" s="38"/>
      <c r="S20" s="42"/>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4">
        <f t="shared" si="1"/>
        <v>135468.45</v>
      </c>
      <c r="BB20" s="45">
        <f t="shared" si="2"/>
        <v>135468.45</v>
      </c>
      <c r="BC20" s="34" t="str">
        <f t="shared" si="3"/>
        <v>INR  One Lakh Thirty Five Thousand Four Hundred &amp; Sixty Eight  and Paise Forty Five Only</v>
      </c>
      <c r="IA20" s="35">
        <v>7.1</v>
      </c>
      <c r="IB20" s="63" t="s">
        <v>78</v>
      </c>
      <c r="IC20" s="35" t="s">
        <v>48</v>
      </c>
      <c r="ID20" s="35">
        <v>5158</v>
      </c>
      <c r="IE20" s="36" t="s">
        <v>63</v>
      </c>
      <c r="IF20" s="36" t="s">
        <v>30</v>
      </c>
      <c r="IG20" s="36" t="s">
        <v>42</v>
      </c>
      <c r="IH20" s="36">
        <v>10</v>
      </c>
      <c r="II20" s="36" t="s">
        <v>34</v>
      </c>
    </row>
    <row r="21" spans="1:243" s="35" customFormat="1" ht="34.5" customHeight="1" hidden="1">
      <c r="A21" s="92">
        <v>5.1</v>
      </c>
      <c r="B21" s="93"/>
      <c r="C21" s="65" t="s">
        <v>49</v>
      </c>
      <c r="D21" s="66">
        <v>0</v>
      </c>
      <c r="E21" s="67" t="s">
        <v>86</v>
      </c>
      <c r="F21" s="69">
        <v>0</v>
      </c>
      <c r="G21" s="38"/>
      <c r="H21" s="38"/>
      <c r="I21" s="37" t="s">
        <v>35</v>
      </c>
      <c r="J21" s="40">
        <f t="shared" si="0"/>
        <v>1</v>
      </c>
      <c r="K21" s="41" t="s">
        <v>36</v>
      </c>
      <c r="L21" s="41" t="s">
        <v>4</v>
      </c>
      <c r="M21" s="61"/>
      <c r="N21" s="38"/>
      <c r="O21" s="38"/>
      <c r="P21" s="42"/>
      <c r="Q21" s="38"/>
      <c r="R21" s="38"/>
      <c r="S21" s="42"/>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4">
        <f t="shared" si="1"/>
        <v>0</v>
      </c>
      <c r="BB21" s="45">
        <f t="shared" si="2"/>
        <v>0</v>
      </c>
      <c r="BC21" s="34" t="str">
        <f t="shared" si="3"/>
        <v>INR Zero Only</v>
      </c>
      <c r="IA21" s="35">
        <v>7.2</v>
      </c>
      <c r="IB21" s="63" t="s">
        <v>79</v>
      </c>
      <c r="IC21" s="35" t="s">
        <v>49</v>
      </c>
      <c r="ID21" s="35">
        <v>1326</v>
      </c>
      <c r="IE21" s="36" t="s">
        <v>65</v>
      </c>
      <c r="IF21" s="36" t="s">
        <v>44</v>
      </c>
      <c r="IG21" s="36" t="s">
        <v>45</v>
      </c>
      <c r="IH21" s="36">
        <v>10</v>
      </c>
      <c r="II21" s="36" t="s">
        <v>34</v>
      </c>
    </row>
    <row r="22" spans="1:243" s="35" customFormat="1" ht="46.5" customHeight="1">
      <c r="A22" s="91">
        <v>6</v>
      </c>
      <c r="B22" s="72" t="s">
        <v>102</v>
      </c>
      <c r="C22" s="65" t="s">
        <v>50</v>
      </c>
      <c r="D22" s="66">
        <v>2002</v>
      </c>
      <c r="E22" s="67" t="s">
        <v>86</v>
      </c>
      <c r="F22" s="69">
        <v>99.9</v>
      </c>
      <c r="G22" s="38"/>
      <c r="H22" s="38"/>
      <c r="I22" s="37" t="s">
        <v>35</v>
      </c>
      <c r="J22" s="40">
        <f t="shared" si="0"/>
        <v>1</v>
      </c>
      <c r="K22" s="41" t="s">
        <v>36</v>
      </c>
      <c r="L22" s="41" t="s">
        <v>4</v>
      </c>
      <c r="M22" s="61"/>
      <c r="N22" s="38"/>
      <c r="O22" s="38"/>
      <c r="P22" s="42"/>
      <c r="Q22" s="38"/>
      <c r="R22" s="38"/>
      <c r="S22" s="42"/>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4">
        <f t="shared" si="1"/>
        <v>199999.8</v>
      </c>
      <c r="BB22" s="45">
        <f t="shared" si="2"/>
        <v>199999.8</v>
      </c>
      <c r="BC22" s="34" t="str">
        <f t="shared" si="3"/>
        <v>INR  One Lakh Ninety Nine Thousand Nine Hundred &amp; Ninety Nine  and Paise Eighty Only</v>
      </c>
      <c r="IA22" s="35">
        <v>8</v>
      </c>
      <c r="IB22" s="63" t="s">
        <v>80</v>
      </c>
      <c r="IC22" s="35" t="s">
        <v>50</v>
      </c>
      <c r="ID22" s="35">
        <v>238.06</v>
      </c>
      <c r="IE22" s="36" t="s">
        <v>68</v>
      </c>
      <c r="IF22" s="36" t="s">
        <v>37</v>
      </c>
      <c r="IG22" s="36" t="s">
        <v>31</v>
      </c>
      <c r="IH22" s="36">
        <v>123.223</v>
      </c>
      <c r="II22" s="36" t="s">
        <v>34</v>
      </c>
    </row>
    <row r="23" spans="1:243" s="35" customFormat="1" ht="38.25" customHeight="1" hidden="1">
      <c r="A23" s="92">
        <v>6.1</v>
      </c>
      <c r="B23" s="93"/>
      <c r="C23" s="65" t="s">
        <v>51</v>
      </c>
      <c r="D23" s="66">
        <v>0</v>
      </c>
      <c r="E23" s="67" t="s">
        <v>86</v>
      </c>
      <c r="F23" s="69">
        <v>0</v>
      </c>
      <c r="G23" s="38"/>
      <c r="H23" s="38"/>
      <c r="I23" s="37" t="s">
        <v>35</v>
      </c>
      <c r="J23" s="40">
        <f t="shared" si="0"/>
        <v>1</v>
      </c>
      <c r="K23" s="41" t="s">
        <v>36</v>
      </c>
      <c r="L23" s="41" t="s">
        <v>4</v>
      </c>
      <c r="M23" s="61"/>
      <c r="N23" s="38"/>
      <c r="O23" s="38"/>
      <c r="P23" s="42"/>
      <c r="Q23" s="38"/>
      <c r="R23" s="38"/>
      <c r="S23" s="4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4">
        <f t="shared" si="1"/>
        <v>0</v>
      </c>
      <c r="BB23" s="45">
        <f t="shared" si="2"/>
        <v>0</v>
      </c>
      <c r="BC23" s="34" t="str">
        <f t="shared" si="3"/>
        <v>INR Zero Only</v>
      </c>
      <c r="IA23" s="35">
        <v>9</v>
      </c>
      <c r="IB23" s="63" t="s">
        <v>81</v>
      </c>
      <c r="IC23" s="35" t="s">
        <v>51</v>
      </c>
      <c r="ID23" s="35">
        <v>1080</v>
      </c>
      <c r="IE23" s="36" t="s">
        <v>69</v>
      </c>
      <c r="IF23" s="36" t="s">
        <v>39</v>
      </c>
      <c r="IG23" s="36" t="s">
        <v>40</v>
      </c>
      <c r="IH23" s="36">
        <v>213</v>
      </c>
      <c r="II23" s="36" t="s">
        <v>34</v>
      </c>
    </row>
    <row r="24" spans="1:243" s="35" customFormat="1" ht="58.5" customHeight="1" hidden="1">
      <c r="A24" s="95">
        <v>0</v>
      </c>
      <c r="B24" s="72" t="s">
        <v>97</v>
      </c>
      <c r="C24" s="65" t="s">
        <v>52</v>
      </c>
      <c r="D24" s="66">
        <v>0</v>
      </c>
      <c r="E24" s="67" t="s">
        <v>69</v>
      </c>
      <c r="F24" s="69">
        <v>0</v>
      </c>
      <c r="G24" s="38"/>
      <c r="H24" s="38"/>
      <c r="I24" s="37" t="s">
        <v>35</v>
      </c>
      <c r="J24" s="40">
        <f t="shared" si="0"/>
        <v>1</v>
      </c>
      <c r="K24" s="41" t="s">
        <v>36</v>
      </c>
      <c r="L24" s="41" t="s">
        <v>4</v>
      </c>
      <c r="M24" s="61"/>
      <c r="N24" s="38"/>
      <c r="O24" s="38"/>
      <c r="P24" s="42"/>
      <c r="Q24" s="38"/>
      <c r="R24" s="38"/>
      <c r="S24" s="4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4">
        <f t="shared" si="1"/>
        <v>0</v>
      </c>
      <c r="BB24" s="45">
        <f t="shared" si="2"/>
        <v>0</v>
      </c>
      <c r="BC24" s="34" t="str">
        <f t="shared" si="3"/>
        <v>INR Zero Only</v>
      </c>
      <c r="IA24" s="35">
        <v>10</v>
      </c>
      <c r="IB24" s="63" t="s">
        <v>82</v>
      </c>
      <c r="IC24" s="35" t="s">
        <v>52</v>
      </c>
      <c r="ID24" s="35">
        <v>1822</v>
      </c>
      <c r="IE24" s="36" t="s">
        <v>69</v>
      </c>
      <c r="IF24" s="36" t="s">
        <v>30</v>
      </c>
      <c r="IG24" s="36" t="s">
        <v>42</v>
      </c>
      <c r="IH24" s="36">
        <v>10</v>
      </c>
      <c r="II24" s="36" t="s">
        <v>34</v>
      </c>
    </row>
    <row r="25" spans="1:243" s="35" customFormat="1" ht="62.25" customHeight="1" hidden="1">
      <c r="A25" s="95">
        <v>0</v>
      </c>
      <c r="B25" s="72" t="s">
        <v>72</v>
      </c>
      <c r="C25" s="65" t="s">
        <v>53</v>
      </c>
      <c r="D25" s="66">
        <v>0</v>
      </c>
      <c r="E25" s="67" t="s">
        <v>69</v>
      </c>
      <c r="F25" s="69">
        <v>0</v>
      </c>
      <c r="G25" s="38"/>
      <c r="H25" s="38"/>
      <c r="I25" s="37" t="s">
        <v>35</v>
      </c>
      <c r="J25" s="40">
        <f>IF(I25="Less(-)",-1,1)</f>
        <v>1</v>
      </c>
      <c r="K25" s="41" t="s">
        <v>36</v>
      </c>
      <c r="L25" s="41" t="s">
        <v>4</v>
      </c>
      <c r="M25" s="61"/>
      <c r="N25" s="38"/>
      <c r="O25" s="38"/>
      <c r="P25" s="42"/>
      <c r="Q25" s="38"/>
      <c r="R25" s="38"/>
      <c r="S25" s="42"/>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4">
        <f>total_amount_ba($B$2,$D$2,D25,F25,J25,K25,M25)</f>
        <v>0</v>
      </c>
      <c r="BB25" s="45">
        <f>BA25+SUM(N25:AZ25)</f>
        <v>0</v>
      </c>
      <c r="BC25" s="34" t="str">
        <f>SpellNumber(L25,BB25)</f>
        <v>INR Zero Only</v>
      </c>
      <c r="IA25" s="35">
        <v>11</v>
      </c>
      <c r="IB25" s="63" t="s">
        <v>72</v>
      </c>
      <c r="IC25" s="35" t="s">
        <v>53</v>
      </c>
      <c r="ID25" s="35">
        <v>986</v>
      </c>
      <c r="IE25" s="36" t="s">
        <v>69</v>
      </c>
      <c r="IF25" s="36" t="s">
        <v>37</v>
      </c>
      <c r="IG25" s="36" t="s">
        <v>31</v>
      </c>
      <c r="IH25" s="36">
        <v>123.223</v>
      </c>
      <c r="II25" s="36" t="s">
        <v>34</v>
      </c>
    </row>
    <row r="26" spans="1:243" s="35" customFormat="1" ht="49.5" customHeight="1" hidden="1">
      <c r="A26" s="71"/>
      <c r="B26" s="73" t="s">
        <v>98</v>
      </c>
      <c r="C26" s="65" t="s">
        <v>54</v>
      </c>
      <c r="D26" s="66">
        <v>0</v>
      </c>
      <c r="E26" s="74" t="s">
        <v>73</v>
      </c>
      <c r="F26" s="68">
        <v>0</v>
      </c>
      <c r="G26" s="38"/>
      <c r="H26" s="38"/>
      <c r="I26" s="37" t="s">
        <v>35</v>
      </c>
      <c r="J26" s="40">
        <f>IF(I26="Less(-)",-1,1)</f>
        <v>1</v>
      </c>
      <c r="K26" s="41" t="s">
        <v>36</v>
      </c>
      <c r="L26" s="41" t="s">
        <v>4</v>
      </c>
      <c r="M26" s="61"/>
      <c r="N26" s="38"/>
      <c r="O26" s="38"/>
      <c r="P26" s="42"/>
      <c r="Q26" s="38"/>
      <c r="R26" s="38"/>
      <c r="S26" s="4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4">
        <f>total_amount_ba($B$2,$D$2,D26,F26,J26,K26,M26)</f>
        <v>0</v>
      </c>
      <c r="BB26" s="45">
        <f>BA26+SUM(N26:AZ26)</f>
        <v>0</v>
      </c>
      <c r="BC26" s="34" t="str">
        <f>SpellNumber(L26,BB26)</f>
        <v>INR Zero Only</v>
      </c>
      <c r="IA26" s="35">
        <v>12</v>
      </c>
      <c r="IB26" s="63" t="s">
        <v>83</v>
      </c>
      <c r="IC26" s="35" t="s">
        <v>54</v>
      </c>
      <c r="ID26" s="35">
        <v>7</v>
      </c>
      <c r="IE26" s="36" t="s">
        <v>73</v>
      </c>
      <c r="IF26" s="36" t="s">
        <v>39</v>
      </c>
      <c r="IG26" s="36" t="s">
        <v>40</v>
      </c>
      <c r="IH26" s="36">
        <v>213</v>
      </c>
      <c r="II26" s="36" t="s">
        <v>34</v>
      </c>
    </row>
    <row r="27" spans="1:243" s="35" customFormat="1" ht="48" customHeight="1">
      <c r="A27" s="47" t="s">
        <v>56</v>
      </c>
      <c r="B27" s="48"/>
      <c r="C27" s="49"/>
      <c r="D27" s="50"/>
      <c r="E27" s="50"/>
      <c r="F27" s="50"/>
      <c r="G27" s="50"/>
      <c r="H27" s="75"/>
      <c r="I27" s="75"/>
      <c r="J27" s="75"/>
      <c r="K27" s="75"/>
      <c r="L27" s="51"/>
      <c r="BA27" s="76">
        <f>SUM(BA13:BA26)</f>
        <v>619844.1</v>
      </c>
      <c r="BB27" s="77">
        <f>SUM(BB13:BB26)</f>
        <v>619844.1</v>
      </c>
      <c r="BC27" s="34" t="str">
        <f>SpellNumber($E$2,BB27)</f>
        <v>INR  Six Lakh Nineteen Thousand Eight Hundred &amp; Forty Four  and Paise Ten Only</v>
      </c>
      <c r="IE27" s="36">
        <v>4</v>
      </c>
      <c r="IF27" s="36" t="s">
        <v>39</v>
      </c>
      <c r="IG27" s="36" t="s">
        <v>55</v>
      </c>
      <c r="IH27" s="36">
        <v>10</v>
      </c>
      <c r="II27" s="36" t="s">
        <v>34</v>
      </c>
    </row>
    <row r="28" spans="1:243" s="58" customFormat="1" ht="43.5" customHeight="1">
      <c r="A28" s="48" t="s">
        <v>57</v>
      </c>
      <c r="B28" s="52"/>
      <c r="C28" s="53"/>
      <c r="D28" s="56"/>
      <c r="E28" s="78" t="s">
        <v>60</v>
      </c>
      <c r="F28" s="62"/>
      <c r="G28" s="54"/>
      <c r="H28" s="55"/>
      <c r="I28" s="55"/>
      <c r="J28" s="55"/>
      <c r="K28" s="56"/>
      <c r="L28" s="57"/>
      <c r="M28" s="79"/>
      <c r="O28" s="35"/>
      <c r="P28" s="35"/>
      <c r="Q28" s="35"/>
      <c r="R28" s="35"/>
      <c r="S28" s="35"/>
      <c r="BA28" s="80">
        <f>IF(ISBLANK(F28),0,IF(E28="Excess (+)",ROUND(BA27+(BA27*F28),2),IF(E28="Less (-)",ROUND(BA27+(BA27*F28*(-1)),2),IF(E28="At Par",BA27,0))))</f>
        <v>0</v>
      </c>
      <c r="BB28" s="81">
        <f>ROUND(BA28,0)</f>
        <v>0</v>
      </c>
      <c r="BC28" s="34" t="str">
        <f>SpellNumber($E$2,BB28)</f>
        <v>INR Zero Only</v>
      </c>
      <c r="IE28" s="59"/>
      <c r="IF28" s="59"/>
      <c r="IG28" s="59"/>
      <c r="IH28" s="59"/>
      <c r="II28" s="59"/>
    </row>
    <row r="29" spans="1:243" s="58" customFormat="1" ht="37.5" customHeight="1">
      <c r="A29" s="47" t="s">
        <v>58</v>
      </c>
      <c r="B29" s="47"/>
      <c r="C29" s="83" t="str">
        <f>SpellNumber($E$2,BB28)</f>
        <v>INR Zero Only</v>
      </c>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c r="AK29" s="83"/>
      <c r="AL29" s="83"/>
      <c r="AM29" s="83"/>
      <c r="AN29" s="83"/>
      <c r="AO29" s="83"/>
      <c r="AP29" s="83"/>
      <c r="AQ29" s="83"/>
      <c r="AR29" s="83"/>
      <c r="AS29" s="83"/>
      <c r="AT29" s="83"/>
      <c r="AU29" s="83"/>
      <c r="AV29" s="83"/>
      <c r="AW29" s="83"/>
      <c r="AX29" s="83"/>
      <c r="AY29" s="83"/>
      <c r="AZ29" s="83"/>
      <c r="BA29" s="83"/>
      <c r="BB29" s="83"/>
      <c r="BC29" s="83"/>
      <c r="IE29" s="59"/>
      <c r="IF29" s="59"/>
      <c r="IG29" s="59"/>
      <c r="IH29" s="59"/>
      <c r="II29" s="59"/>
    </row>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sheetData>
  <sheetProtection password="EEC8" sheet="1"/>
  <mergeCells count="8">
    <mergeCell ref="A9:BC9"/>
    <mergeCell ref="C29:BC29"/>
    <mergeCell ref="A1:L1"/>
    <mergeCell ref="A4:BC4"/>
    <mergeCell ref="A5:BC5"/>
    <mergeCell ref="A6:BC6"/>
    <mergeCell ref="A7:BC7"/>
    <mergeCell ref="B8:BC8"/>
  </mergeCells>
  <dataValidations count="20">
    <dataValidation type="list" allowBlank="1" showErrorMessage="1" sqref="E28">
      <formula1>"Select,Excess (+),Less (-)"</formula1>
      <formula2>0</formula2>
    </dataValidation>
    <dataValidation type="list" allowBlank="1" showErrorMessage="1" sqref="C2">
      <formula1>"Normal,SingleWindow,Alternate"</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allowBlank="1" showInputMessage="1" showErrorMessage="1" promptTitle="Item Description" prompt="Please enter Item Description in text" sqref="B19:B24">
      <formula1>0</formula1>
      <formula2>0</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8">
      <formula1>IF(E28="Select",-1,IF(E28="At Par",0,0))</formula1>
      <formula2>IF(E28="Select",-1,IF(E28="At Par",0,0.99))</formula2>
    </dataValidation>
    <dataValidation type="decimal" allowBlank="1" showInputMessage="1" showErrorMessage="1" promptTitle="Rate Entry" prompt="Please enter VAT charges in Rupees for this item. " errorTitle="Invaid Entry" error="Only Numeric Values are allowed. " sqref="M14:M26">
      <formula1>0</formula1>
      <formula2>999999999999999</formula2>
    </dataValidation>
    <dataValidation type="list" allowBlank="1" showErrorMessage="1" sqref="K13:K26">
      <formula1>"Partial Conversion,Full Conversion"</formula1>
      <formula2>0</formula2>
    </dataValidation>
    <dataValidation allowBlank="1" showInputMessage="1" showErrorMessage="1" promptTitle="Addition / Deduction" prompt="Please Choose the correct One" sqref="J13:J26">
      <formula1>0</formula1>
      <formula2>0</formula2>
    </dataValidation>
    <dataValidation type="list" showErrorMessage="1" sqref="I13:I26">
      <formula1>"Excess(+),Less(-)"</formula1>
      <formula2>0</formula2>
    </dataValidation>
    <dataValidation type="decimal" allowBlank="1" showErrorMessage="1" errorTitle="Invalid Entry" error="Only Numeric Values are allowed. " sqref="A13:A26">
      <formula1>0</formula1>
      <formula2>999999999999999</formula2>
    </dataValidation>
    <dataValidation allowBlank="1" showInputMessage="1" showErrorMessage="1" promptTitle="Itemcode/Make" prompt="Please enter text" sqref="C13:C2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allowBlank="1" showInputMessage="1" showErrorMessage="1" promptTitle="Units" prompt="Please enter Units in text" sqref="E13:E25">
      <formula1>0</formula1>
      <formula2>0</formula2>
    </dataValidation>
    <dataValidation type="decimal" allowBlank="1" showInputMessage="1" showErrorMessage="1" promptTitle="Quantity" prompt="Please enter the Quantity for this item. " errorTitle="Invalid Entry" error="Only Numeric Values are allowed. " sqref="F13 D13:D26">
      <formula1>0</formula1>
      <formula2>999999999999999</formula2>
    </dataValidation>
    <dataValidation type="list" allowBlank="1" showInputMessage="1" showErrorMessage="1" sqref="L13 L14 L15 L16 L17 L18 L19 L20 L21 L22 L23 L24 L26 L25">
      <formula1>"INR"</formula1>
    </dataValidation>
  </dataValidations>
  <printOptions/>
  <pageMargins left="0.7" right="0.7" top="0.75" bottom="0.75"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88" t="s">
        <v>59</v>
      </c>
      <c r="F6" s="88"/>
      <c r="G6" s="88"/>
      <c r="H6" s="88"/>
      <c r="I6" s="88"/>
      <c r="J6" s="88"/>
      <c r="K6" s="88"/>
    </row>
    <row r="7" spans="5:11" ht="15">
      <c r="E7" s="89"/>
      <c r="F7" s="89"/>
      <c r="G7" s="89"/>
      <c r="H7" s="89"/>
      <c r="I7" s="89"/>
      <c r="J7" s="89"/>
      <c r="K7" s="89"/>
    </row>
    <row r="8" spans="5:11" ht="15">
      <c r="E8" s="89"/>
      <c r="F8" s="89"/>
      <c r="G8" s="89"/>
      <c r="H8" s="89"/>
      <c r="I8" s="89"/>
      <c r="J8" s="89"/>
      <c r="K8" s="89"/>
    </row>
    <row r="9" spans="5:11" ht="15">
      <c r="E9" s="89"/>
      <c r="F9" s="89"/>
      <c r="G9" s="89"/>
      <c r="H9" s="89"/>
      <c r="I9" s="89"/>
      <c r="J9" s="89"/>
      <c r="K9" s="89"/>
    </row>
    <row r="10" spans="5:11" ht="15">
      <c r="E10" s="89"/>
      <c r="F10" s="89"/>
      <c r="G10" s="89"/>
      <c r="H10" s="89"/>
      <c r="I10" s="89"/>
      <c r="J10" s="89"/>
      <c r="K10" s="89"/>
    </row>
    <row r="11" spans="5:11" ht="15">
      <c r="E11" s="89"/>
      <c r="F11" s="89"/>
      <c r="G11" s="89"/>
      <c r="H11" s="89"/>
      <c r="I11" s="89"/>
      <c r="J11" s="89"/>
      <c r="K11" s="89"/>
    </row>
    <row r="12" spans="5:11" ht="15">
      <c r="E12" s="89"/>
      <c r="F12" s="89"/>
      <c r="G12" s="89"/>
      <c r="H12" s="89"/>
      <c r="I12" s="89"/>
      <c r="J12" s="89"/>
      <c r="K12" s="89"/>
    </row>
    <row r="13" spans="5:11" ht="15">
      <c r="E13" s="89"/>
      <c r="F13" s="89"/>
      <c r="G13" s="89"/>
      <c r="H13" s="89"/>
      <c r="I13" s="89"/>
      <c r="J13" s="89"/>
      <c r="K13" s="89"/>
    </row>
    <row r="14" spans="5:11" ht="15">
      <c r="E14" s="89"/>
      <c r="F14" s="89"/>
      <c r="G14" s="89"/>
      <c r="H14" s="89"/>
      <c r="I14" s="89"/>
      <c r="J14" s="89"/>
      <c r="K14" s="89"/>
    </row>
  </sheetData>
  <sheetProtection password="EEC8" sheet="1"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Kumar</cp:lastModifiedBy>
  <cp:lastPrinted>2016-06-30T05:08:09Z</cp:lastPrinted>
  <dcterms:created xsi:type="dcterms:W3CDTF">2009-01-30T06:42:42Z</dcterms:created>
  <dcterms:modified xsi:type="dcterms:W3CDTF">2022-01-10T07:56:23Z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NC</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