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<sst xmlns="http://schemas.openxmlformats.org/spreadsheetml/2006/main" count="272" uniqueCount="106">
  <si>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</si>
  <si>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</si>
  <si>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</si>
  <si>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</si>
  <si>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</si>
  <si>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</si>
  <si>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</si>
  <si>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</si>
  <si>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</si>
  <si>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</si>
  <si>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</si>
  <si>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</si>
  <si>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</si>
  <si>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</si>
  <si>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</si>
  <si>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</si>
  <si>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</si>
  <si>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</si>
  <si>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</si>
  <si>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</si>
  <si>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</si>
  <si>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</si>
  <si>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</si>
  <si>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</si>
  <si>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</si>
  <si>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</si>
  <si>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</si>
  <si>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</si>
  <si>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</si>
  <si>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</si>
  <si>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</si>
  <si>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</si>
  <si>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</si>
  <si>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</si>
  <si>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</si>
  <si>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</si>
  <si>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</si>
  <si>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</si>
  <si>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</si>
  <si>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</si>
  <si>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</si>
  <si>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</si>
  <si>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</si>
  <si>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</si>
  <si>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</si>
  <si>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</si>
  <si>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</si>
  <si>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</si>
  <si>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</si>
  <si>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</si>
  <si>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</si>
  <si>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</si>
  <si>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</si>
  <si>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</si>
  <si>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</si>
  <si>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</si>
  <si>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</si>
  <si>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</si>
  <si>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</si>
  <si>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</si>
  <si>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</si>
  <si>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</si>
  <si>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</si>
  <si>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</si>
  <si>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</si>
  <si>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</si>
  <si>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</si>
  <si>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</si>
  <si>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</si>
  <si>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</si>
  <si>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</si>
  <si>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</si>
  <si>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</si>
  <si>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</si>
  <si>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</si>
  <si>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</si>
  <si>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</si>
  <si>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</si>
  <si>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</si>
  <si>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</si>
  <si>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</si>
  <si>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</si>
  <si>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</si>
  <si>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</si>
  <si>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</si>
  <si>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</si>
  <si>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</si>
  <si>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</si>
  <si>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r>
      <t xml:space="preserve">Dismantling old plaster or skirting raking out joints and cleaning the surface for plaster including disposal of rubbish to the  dumping ground within 50 metres lead. </t>
    </r>
    <r>
      <rPr>
        <b/>
        <sz val="12"/>
        <rFont val="Times New Roman"/>
        <family val="1"/>
      </rPr>
      <t>(15.56)</t>
    </r>
  </si>
  <si>
    <r>
      <t xml:space="preserve">12 mm cement plaster of mix : 1:6 (1 cement : 6 coarse sand)  </t>
    </r>
    <r>
      <rPr>
        <b/>
        <sz val="12"/>
        <rFont val="Times New Roman"/>
        <family val="1"/>
      </rPr>
      <t xml:space="preserve"> (13.4.2)      </t>
    </r>
    <r>
      <rPr>
        <sz val="12"/>
        <rFont val="Times New Roman"/>
        <family val="1"/>
      </rPr>
      <t xml:space="preserve">                            </t>
    </r>
  </si>
  <si>
    <r>
      <t xml:space="preserve">Removing dry or oil bound distemper, water proffing cement paint and the like by scrapping, sand papering and preparing the surface smooth including necessary repairs to scratches etc. complete    </t>
    </r>
    <r>
      <rPr>
        <b/>
        <sz val="12"/>
        <rFont val="Times New Roman"/>
        <family val="1"/>
      </rPr>
      <t xml:space="preserve">(13.91) </t>
    </r>
    <r>
      <rPr>
        <sz val="12"/>
        <rFont val="Times New Roman"/>
        <family val="1"/>
      </rPr>
      <t xml:space="preserve">   </t>
    </r>
  </si>
  <si>
    <r>
      <t xml:space="preserve">Finishing walls with Acrylic Smooth exterior paint of required shade New work (Two or more coat applied @ 1.67 ltr/10 sqm over and including priming coat of exterior primer applied @2.20kg/ 10 sqm) </t>
    </r>
    <r>
      <rPr>
        <b/>
        <sz val="12"/>
        <rFont val="Times New Roman"/>
        <family val="1"/>
      </rPr>
      <t>(13.46.1)</t>
    </r>
  </si>
  <si>
    <t>Finishing walls with Acrylic Smooth exterior paint of required shade:
(a) Old work ( Two or more coats applied @ 1.67 ltr /10sqm.) on existing cement paint surface ) (13.111.1)</t>
  </si>
  <si>
    <r>
      <rPr>
        <b/>
        <sz val="12"/>
        <rFont val="Times New Roman"/>
        <family val="1"/>
      </rPr>
      <t>(b)</t>
    </r>
    <r>
      <rPr>
        <sz val="12"/>
        <rFont val="Times New Roman"/>
        <family val="1"/>
      </rPr>
      <t xml:space="preserve"> Old work (one or more coats) applied @ 0.90 ltr /10sqm </t>
    </r>
    <r>
      <rPr>
        <b/>
        <sz val="12"/>
        <rFont val="Times New Roman"/>
        <family val="1"/>
      </rPr>
      <t>(13.111.2)</t>
    </r>
  </si>
  <si>
    <r>
      <t xml:space="preserve">Providing and applying white cement based putty of average thickness 1mm, of approved brand and manufacturer, over the plastered wall surface to prepare the surface even and smooth complete. </t>
    </r>
    <r>
      <rPr>
        <b/>
        <sz val="12"/>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</si>
  <si>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2"/>
        <rFont val="Times New Roman"/>
        <family val="1"/>
      </rPr>
      <t xml:space="preserve">(13.41.1) </t>
    </r>
    <r>
      <rPr>
        <sz val="12"/>
        <rFont val="Times New Roman"/>
        <family val="1"/>
      </rPr>
      <t xml:space="preserve">                   </t>
    </r>
  </si>
  <si>
    <r>
      <t xml:space="preserve">Painting with synthetic enamel paint of approved brand and manufacture of required colour to give an even shade:  One or more coats on old work. </t>
    </r>
    <r>
      <rPr>
        <b/>
        <sz val="12"/>
        <rFont val="Times New Roman"/>
        <family val="1"/>
      </rPr>
      <t>(13.99.1)</t>
    </r>
    <r>
      <rPr>
        <sz val="12"/>
        <rFont val="Times New Roman"/>
        <family val="1"/>
      </rPr>
      <t xml:space="preserve">                       </t>
    </r>
  </si>
  <si>
    <t>Painting with synthetic enamel paint of approved brand and manufacture to give an even shade :   Two or more coats on new work (13.61.1)</t>
  </si>
  <si>
    <r>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scaffolding.Note: - This item to be used for maintenance work judicially, necessary deduction for scaffolding in the existing item to be done.
 </t>
    </r>
    <r>
      <rPr>
        <b/>
        <sz val="12"/>
        <rFont val="Times New Roman"/>
        <family val="1"/>
      </rPr>
      <t>(14.72)</t>
    </r>
  </si>
  <si>
    <r>
      <t xml:space="preserve"> Distempering with 1st quality acrylic distemper (ready mixed) having VOC content less than 50 gms/litre, of approved manufacturer, of required shade and colour complete, as per manufacturer’s specification. Two or more coats on new work </t>
    </r>
    <r>
      <rPr>
        <b/>
        <sz val="12"/>
        <rFont val="Times New Roman"/>
        <family val="1"/>
      </rPr>
      <t>(13.42.1)</t>
    </r>
  </si>
  <si>
    <r>
      <t xml:space="preserve">Painting with aluminium paint of approved brand and manufacture to
give an even shade: One or more coats on old work </t>
    </r>
    <r>
      <rPr>
        <b/>
        <sz val="12"/>
        <rFont val="Times New Roman"/>
        <family val="1"/>
      </rPr>
      <t xml:space="preserve">(13.100.1) </t>
    </r>
  </si>
  <si>
    <r>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t>
    </r>
    <r>
      <rPr>
        <b/>
        <sz val="12"/>
        <rFont val="Times New Roman"/>
        <family val="1"/>
      </rPr>
      <t xml:space="preserve"> (14.1.2)</t>
    </r>
  </si>
  <si>
    <t xml:space="preserve">sqm </t>
  </si>
  <si>
    <t>Sqm</t>
  </si>
  <si>
    <t>Name of Work: Plaster Repair and Exterior painting work of Electrical Engineering Department, IIT(BHU)</t>
  </si>
  <si>
    <t>Contract No:   IIT(BHU)/IWD/CT-18/2022-23/593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</si>
</sst>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hair"/>
    </border>
    <border>
      <left style="thin"/>
      <right style="thin"/>
      <top style="thin"/>
      <bottom style="thin"/>
    </border>
    <border>
      <left style="thin"/>
      <right style="thin"/>
      <top style="hair"/>
      <bottom style="thin"/>
    </border>
    <border>
      <left style="thin"/>
      <right style="thin"/>
      <top/>
      <bottom style="thin"/>
    </border>
    <border>
      <left style="thin"/>
      <right style="thin"/>
      <top style="hair"/>
      <bottom style="hair"/>
    </border>
    <border>
      <left/>
      <right/>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34" borderId="0" xfId="0" applyFont="1" applyFill="1" applyBorder="1" applyAlignment="1">
      <alignment horizontal="justify" vertical="top" wrapText="1"/>
    </xf>
    <xf numFmtId="0" fontId="25" fillId="0" borderId="21" xfId="0" applyFont="1" applyBorder="1" applyAlignment="1">
      <alignment horizontal="justify" vertical="top" wrapText="1"/>
    </xf>
    <xf numFmtId="0" fontId="25" fillId="0" borderId="22" xfId="0" applyFont="1" applyBorder="1" applyAlignment="1">
      <alignment horizontal="justify" vertical="top" wrapText="1"/>
    </xf>
    <xf numFmtId="0" fontId="25" fillId="0" borderId="23" xfId="0" applyFont="1" applyBorder="1" applyAlignment="1">
      <alignment horizontal="justify" vertical="top" wrapText="1"/>
    </xf>
    <xf numFmtId="0" fontId="25" fillId="34" borderId="21" xfId="0" applyFont="1" applyFill="1" applyBorder="1" applyAlignment="1">
      <alignment horizontal="justify" vertical="top" wrapText="1"/>
    </xf>
    <xf numFmtId="0" fontId="25" fillId="34" borderId="22" xfId="0" applyFont="1" applyFill="1" applyBorder="1" applyAlignment="1">
      <alignment horizontal="justify" vertical="top" wrapText="1"/>
    </xf>
    <xf numFmtId="2" fontId="25" fillId="34" borderId="24" xfId="0" applyNumberFormat="1" applyFont="1" applyFill="1" applyBorder="1" applyAlignment="1">
      <alignment horizontal="center" wrapText="1"/>
    </xf>
    <xf numFmtId="2" fontId="25" fillId="0" borderId="23" xfId="0" applyNumberFormat="1" applyFont="1" applyBorder="1" applyAlignment="1">
      <alignment horizontal="center" wrapText="1"/>
    </xf>
    <xf numFmtId="2" fontId="25" fillId="0" borderId="22" xfId="0" applyNumberFormat="1" applyFont="1" applyBorder="1" applyAlignment="1">
      <alignment horizontal="center" wrapText="1"/>
    </xf>
    <xf numFmtId="2" fontId="25" fillId="0" borderId="25" xfId="0" applyNumberFormat="1" applyFont="1" applyBorder="1" applyAlignment="1">
      <alignment horizontal="center" wrapText="1"/>
    </xf>
    <xf numFmtId="2" fontId="25" fillId="34" borderId="23" xfId="0" applyNumberFormat="1" applyFont="1" applyFill="1" applyBorder="1" applyAlignment="1">
      <alignment horizontal="center" wrapText="1"/>
    </xf>
    <xf numFmtId="0" fontId="25" fillId="34" borderId="24" xfId="0" applyFont="1" applyFill="1" applyBorder="1" applyAlignment="1">
      <alignment horizontal="center" wrapText="1"/>
    </xf>
    <xf numFmtId="0" fontId="25" fillId="0" borderId="23" xfId="0" applyFont="1" applyBorder="1" applyAlignment="1">
      <alignment horizontal="center" wrapText="1"/>
    </xf>
    <xf numFmtId="0" fontId="25" fillId="0" borderId="22" xfId="0" applyFont="1" applyBorder="1" applyAlignment="1">
      <alignment horizontal="center" wrapText="1"/>
    </xf>
    <xf numFmtId="0" fontId="25" fillId="0" borderId="25" xfId="0" applyFont="1" applyBorder="1" applyAlignment="1">
      <alignment horizontal="center" wrapText="1"/>
    </xf>
    <xf numFmtId="0" fontId="25" fillId="0" borderId="23" xfId="0" applyFont="1" applyFill="1" applyBorder="1" applyAlignment="1">
      <alignment horizontal="center" wrapText="1"/>
    </xf>
    <xf numFmtId="0" fontId="25" fillId="34" borderId="23" xfId="0" applyFont="1" applyFill="1" applyBorder="1" applyAlignment="1">
      <alignment horizontal="center" wrapText="1"/>
    </xf>
    <xf numFmtId="2" fontId="25" fillId="34" borderId="24" xfId="0" applyNumberFormat="1" applyFont="1" applyFill="1" applyBorder="1" applyAlignment="1">
      <alignment horizontal="center"/>
    </xf>
    <xf numFmtId="2" fontId="25" fillId="0" borderId="0" xfId="0" applyNumberFormat="1" applyFont="1" applyAlignment="1">
      <alignment horizontal="center"/>
    </xf>
    <xf numFmtId="2" fontId="25" fillId="34" borderId="0" xfId="0" applyNumberFormat="1" applyFont="1" applyFill="1" applyAlignment="1">
      <alignment horizontal="center"/>
    </xf>
    <xf numFmtId="0" fontId="1" fillId="34" borderId="22" xfId="0" applyFont="1" applyFill="1" applyBorder="1" applyAlignment="1">
      <alignment/>
    </xf>
    <xf numFmtId="2" fontId="25" fillId="34" borderId="26" xfId="0" applyNumberFormat="1" applyFont="1" applyFill="1" applyBorder="1" applyAlignment="1">
      <alignment horizontal="center"/>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7"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9" t="str">
        <f>B2&amp;" BoQ"</f>
        <v>Percentage BoQ</v>
      </c>
      <c r="B1" s="99"/>
      <c r="C1" s="99"/>
      <c r="D1" s="99"/>
      <c r="E1" s="99"/>
      <c r="F1" s="99"/>
      <c r="G1" s="99"/>
      <c r="H1" s="99"/>
      <c r="I1" s="99"/>
      <c r="J1" s="99"/>
      <c r="K1" s="99"/>
      <c r="L1" s="99"/>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100" t="s">
        <v>66</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10"/>
      <c r="IF4" s="10"/>
      <c r="IG4" s="10"/>
      <c r="IH4" s="10"/>
      <c r="II4" s="10"/>
    </row>
    <row r="5" spans="1:243" s="9" customFormat="1" ht="36" customHeight="1">
      <c r="A5" s="100" t="s">
        <v>104</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10"/>
      <c r="IF5" s="10"/>
      <c r="IG5" s="10"/>
      <c r="IH5" s="10"/>
      <c r="II5" s="10"/>
    </row>
    <row r="6" spans="1:243" s="9" customFormat="1" ht="27" customHeight="1">
      <c r="A6" s="100" t="s">
        <v>105</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10"/>
      <c r="IF6" s="10"/>
      <c r="IG6" s="10"/>
      <c r="IH6" s="10"/>
      <c r="II6" s="10"/>
    </row>
    <row r="7" spans="1:243" s="9" customFormat="1" ht="15" hidden="1">
      <c r="A7" s="101" t="s">
        <v>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10"/>
      <c r="IF7" s="10"/>
      <c r="IG7" s="10"/>
      <c r="IH7" s="10"/>
      <c r="II7" s="10"/>
    </row>
    <row r="8" spans="1:243" s="12" customFormat="1" ht="60">
      <c r="A8" s="11" t="s">
        <v>63</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IE8" s="13"/>
      <c r="IF8" s="13"/>
      <c r="IG8" s="13"/>
      <c r="IH8" s="13"/>
      <c r="II8" s="13"/>
    </row>
    <row r="9" spans="1:243" s="14" customFormat="1" ht="15">
      <c r="A9" s="97" t="s">
        <v>8</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64</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69</v>
      </c>
      <c r="IC13" s="38" t="s">
        <v>34</v>
      </c>
      <c r="IE13" s="39"/>
      <c r="IF13" s="39" t="s">
        <v>35</v>
      </c>
      <c r="IG13" s="39" t="s">
        <v>36</v>
      </c>
      <c r="IH13" s="39">
        <v>10</v>
      </c>
      <c r="II13" s="39" t="s">
        <v>37</v>
      </c>
    </row>
    <row r="14" spans="1:243" s="38" customFormat="1" ht="72" customHeight="1">
      <c r="A14" s="22">
        <v>1</v>
      </c>
      <c r="B14" s="75" t="s">
        <v>88</v>
      </c>
      <c r="C14" s="24" t="s">
        <v>38</v>
      </c>
      <c r="D14" s="81">
        <v>103</v>
      </c>
      <c r="E14" s="86" t="s">
        <v>102</v>
      </c>
      <c r="F14" s="92">
        <v>39</v>
      </c>
      <c r="G14" s="41"/>
      <c r="H14" s="42"/>
      <c r="I14" s="40" t="s">
        <v>40</v>
      </c>
      <c r="J14" s="43">
        <f aca="true" t="shared" si="0" ref="J14:J24">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4017</v>
      </c>
      <c r="BB14" s="48">
        <f aca="true" t="shared" si="2" ref="BB14:BB24">BA14+SUM(N14:AZ14)</f>
        <v>4017</v>
      </c>
      <c r="BC14" s="37" t="str">
        <f aca="true" t="shared" si="3" ref="BC14:BC24">SpellNumber(L14,BB14)</f>
        <v>INR  Four Thousand  &amp;Seventeen  Only</v>
      </c>
      <c r="IA14" s="38">
        <v>1</v>
      </c>
      <c r="IB14" s="74" t="s">
        <v>74</v>
      </c>
      <c r="IC14" s="38" t="s">
        <v>38</v>
      </c>
      <c r="ID14" s="38">
        <v>1446</v>
      </c>
      <c r="IE14" s="39" t="s">
        <v>70</v>
      </c>
      <c r="IF14" s="39" t="s">
        <v>42</v>
      </c>
      <c r="IG14" s="39" t="s">
        <v>36</v>
      </c>
      <c r="IH14" s="39">
        <v>123.223</v>
      </c>
      <c r="II14" s="39" t="s">
        <v>39</v>
      </c>
    </row>
    <row r="15" spans="1:243" s="38" customFormat="1" ht="38.25" customHeight="1">
      <c r="A15" s="22">
        <v>2</v>
      </c>
      <c r="B15" s="76" t="s">
        <v>89</v>
      </c>
      <c r="C15" s="24" t="s">
        <v>43</v>
      </c>
      <c r="D15" s="82">
        <v>103</v>
      </c>
      <c r="E15" s="87" t="s">
        <v>65</v>
      </c>
      <c r="F15" s="93">
        <v>263.55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27145.65</v>
      </c>
      <c r="BB15" s="48">
        <f t="shared" si="2"/>
        <v>27145.65</v>
      </c>
      <c r="BC15" s="37" t="str">
        <f t="shared" si="3"/>
        <v>INR  Twenty Seven Thousand One Hundred &amp; Forty Five  and Paise Sixty Five Only</v>
      </c>
      <c r="IA15" s="38">
        <v>2</v>
      </c>
      <c r="IB15" s="74" t="s">
        <v>75</v>
      </c>
      <c r="IC15" s="38" t="s">
        <v>43</v>
      </c>
      <c r="ID15" s="38">
        <v>482</v>
      </c>
      <c r="IE15" s="39" t="s">
        <v>70</v>
      </c>
      <c r="IF15" s="39" t="s">
        <v>44</v>
      </c>
      <c r="IG15" s="39" t="s">
        <v>45</v>
      </c>
      <c r="IH15" s="39">
        <v>213</v>
      </c>
      <c r="II15" s="39" t="s">
        <v>39</v>
      </c>
    </row>
    <row r="16" spans="1:243" s="38" customFormat="1" ht="83.25" customHeight="1">
      <c r="A16" s="22">
        <v>3</v>
      </c>
      <c r="B16" s="76" t="s">
        <v>101</v>
      </c>
      <c r="C16" s="24" t="s">
        <v>46</v>
      </c>
      <c r="D16" s="82">
        <v>52</v>
      </c>
      <c r="E16" s="87" t="s">
        <v>65</v>
      </c>
      <c r="F16" s="93">
        <v>429.6</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22339.2</v>
      </c>
      <c r="BB16" s="48">
        <f t="shared" si="2"/>
        <v>22339.2</v>
      </c>
      <c r="BC16" s="37" t="str">
        <f t="shared" si="3"/>
        <v>INR  Twenty Two Thousand Three Hundred &amp; Thirty Nine  and Paise Twenty Only</v>
      </c>
      <c r="IA16" s="38">
        <v>3</v>
      </c>
      <c r="IB16" s="74" t="s">
        <v>76</v>
      </c>
      <c r="IC16" s="38" t="s">
        <v>46</v>
      </c>
      <c r="ID16" s="38">
        <v>241</v>
      </c>
      <c r="IE16" s="39" t="s">
        <v>70</v>
      </c>
      <c r="IF16" s="39" t="s">
        <v>35</v>
      </c>
      <c r="IG16" s="39" t="s">
        <v>47</v>
      </c>
      <c r="IH16" s="39">
        <v>10</v>
      </c>
      <c r="II16" s="39" t="s">
        <v>39</v>
      </c>
    </row>
    <row r="17" spans="1:243" s="38" customFormat="1" ht="60" customHeight="1">
      <c r="A17" s="22">
        <v>4</v>
      </c>
      <c r="B17" s="77" t="s">
        <v>90</v>
      </c>
      <c r="C17" s="24" t="s">
        <v>48</v>
      </c>
      <c r="D17" s="83">
        <v>17416</v>
      </c>
      <c r="E17" s="88" t="s">
        <v>65</v>
      </c>
      <c r="F17" s="83">
        <v>18.25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317842</v>
      </c>
      <c r="BB17" s="48">
        <f t="shared" si="2"/>
        <v>317842</v>
      </c>
      <c r="BC17" s="37" t="str">
        <f t="shared" si="3"/>
        <v>INR  Three Lakh Seventeen Thousand Eight Hundred &amp; Forty Two  Only</v>
      </c>
      <c r="IA17" s="38">
        <v>4</v>
      </c>
      <c r="IB17" s="74" t="s">
        <v>77</v>
      </c>
      <c r="IC17" s="38" t="s">
        <v>48</v>
      </c>
      <c r="ID17" s="38">
        <v>241</v>
      </c>
      <c r="IE17" s="39" t="s">
        <v>70</v>
      </c>
      <c r="IF17" s="39" t="s">
        <v>49</v>
      </c>
      <c r="IG17" s="39" t="s">
        <v>50</v>
      </c>
      <c r="IH17" s="39">
        <v>10</v>
      </c>
      <c r="II17" s="39" t="s">
        <v>39</v>
      </c>
    </row>
    <row r="18" spans="1:243" s="38" customFormat="1" ht="57.75" customHeight="1">
      <c r="A18" s="22">
        <v>5</v>
      </c>
      <c r="B18" s="76" t="s">
        <v>91</v>
      </c>
      <c r="C18" s="24" t="s">
        <v>51</v>
      </c>
      <c r="D18" s="82">
        <v>3500</v>
      </c>
      <c r="E18" s="87" t="s">
        <v>65</v>
      </c>
      <c r="F18" s="93">
        <v>164.7</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576450</v>
      </c>
      <c r="BB18" s="48">
        <f t="shared" si="2"/>
        <v>576450</v>
      </c>
      <c r="BC18" s="37" t="str">
        <f t="shared" si="3"/>
        <v>INR  Five Lakh Seventy Six Thousand Four Hundred &amp; Fifty  Only</v>
      </c>
      <c r="IA18" s="38">
        <v>5</v>
      </c>
      <c r="IB18" s="74" t="s">
        <v>78</v>
      </c>
      <c r="IC18" s="38" t="s">
        <v>51</v>
      </c>
      <c r="ID18" s="38">
        <v>4819</v>
      </c>
      <c r="IE18" s="39" t="s">
        <v>65</v>
      </c>
      <c r="IF18" s="39" t="s">
        <v>42</v>
      </c>
      <c r="IG18" s="39" t="s">
        <v>36</v>
      </c>
      <c r="IH18" s="39">
        <v>123.223</v>
      </c>
      <c r="II18" s="39" t="s">
        <v>39</v>
      </c>
    </row>
    <row r="19" spans="1:243" s="38" customFormat="1" ht="51.75" customHeight="1">
      <c r="A19" s="22">
        <v>6.1</v>
      </c>
      <c r="B19" s="76" t="s">
        <v>92</v>
      </c>
      <c r="C19" s="24" t="s">
        <v>52</v>
      </c>
      <c r="D19" s="84">
        <v>5936</v>
      </c>
      <c r="E19" s="89" t="s">
        <v>65</v>
      </c>
      <c r="F19" s="93">
        <v>99.9</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593006.4</v>
      </c>
      <c r="BB19" s="48">
        <f t="shared" si="2"/>
        <v>593006.4</v>
      </c>
      <c r="BC19" s="37" t="str">
        <f t="shared" si="3"/>
        <v>INR  Five Lakh Ninety Three Thousand  &amp;Six  and Paise Forty Only</v>
      </c>
      <c r="IA19" s="38">
        <v>6</v>
      </c>
      <c r="IB19" s="74" t="s">
        <v>79</v>
      </c>
      <c r="IC19" s="38" t="s">
        <v>52</v>
      </c>
      <c r="ID19" s="38">
        <v>482</v>
      </c>
      <c r="IE19" s="39" t="s">
        <v>70</v>
      </c>
      <c r="IF19" s="39" t="s">
        <v>44</v>
      </c>
      <c r="IG19" s="39" t="s">
        <v>45</v>
      </c>
      <c r="IH19" s="39">
        <v>213</v>
      </c>
      <c r="II19" s="39" t="s">
        <v>39</v>
      </c>
    </row>
    <row r="20" spans="1:243" s="38" customFormat="1" ht="19.5" customHeight="1">
      <c r="A20" s="22">
        <v>6.2</v>
      </c>
      <c r="B20" s="78" t="s">
        <v>93</v>
      </c>
      <c r="C20" s="24" t="s">
        <v>53</v>
      </c>
      <c r="D20" s="82">
        <v>1680</v>
      </c>
      <c r="E20" s="87" t="s">
        <v>65</v>
      </c>
      <c r="F20" s="93">
        <v>67.35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113148</v>
      </c>
      <c r="BB20" s="48">
        <f t="shared" si="2"/>
        <v>113148</v>
      </c>
      <c r="BC20" s="37" t="str">
        <f t="shared" si="3"/>
        <v>INR  One Lakh Thirteen Thousand One Hundred &amp; Forty Eight  Only</v>
      </c>
      <c r="IA20" s="38">
        <v>7</v>
      </c>
      <c r="IB20" s="74" t="s">
        <v>80</v>
      </c>
      <c r="IC20" s="38" t="s">
        <v>53</v>
      </c>
      <c r="ID20" s="38">
        <v>4819</v>
      </c>
      <c r="IE20" s="39" t="s">
        <v>65</v>
      </c>
      <c r="IF20" s="39" t="s">
        <v>35</v>
      </c>
      <c r="IG20" s="39" t="s">
        <v>47</v>
      </c>
      <c r="IH20" s="39">
        <v>10</v>
      </c>
      <c r="II20" s="39" t="s">
        <v>39</v>
      </c>
    </row>
    <row r="21" spans="1:243" s="38" customFormat="1" ht="57" customHeight="1">
      <c r="A21" s="22">
        <v>7</v>
      </c>
      <c r="B21" s="77" t="s">
        <v>94</v>
      </c>
      <c r="C21" s="24" t="s">
        <v>54</v>
      </c>
      <c r="D21" s="83">
        <v>756</v>
      </c>
      <c r="E21" s="88" t="s">
        <v>102</v>
      </c>
      <c r="F21" s="93">
        <v>115.15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87053.4</v>
      </c>
      <c r="BB21" s="48">
        <f t="shared" si="2"/>
        <v>87053.4</v>
      </c>
      <c r="BC21" s="37" t="str">
        <f t="shared" si="3"/>
        <v>INR  Eighty Seven Thousand  &amp;Fifty Three  and Paise Forty Only</v>
      </c>
      <c r="IA21" s="38">
        <v>8</v>
      </c>
      <c r="IB21" s="38" t="s">
        <v>81</v>
      </c>
      <c r="IC21" s="38" t="s">
        <v>54</v>
      </c>
      <c r="ID21" s="38">
        <v>100</v>
      </c>
      <c r="IE21" s="39" t="s">
        <v>39</v>
      </c>
      <c r="IF21" s="39" t="s">
        <v>49</v>
      </c>
      <c r="IG21" s="39" t="s">
        <v>50</v>
      </c>
      <c r="IH21" s="39">
        <v>10</v>
      </c>
      <c r="II21" s="39" t="s">
        <v>39</v>
      </c>
    </row>
    <row r="22" spans="1:243" s="38" customFormat="1" ht="51" customHeight="1">
      <c r="A22" s="22">
        <v>8</v>
      </c>
      <c r="B22" s="76" t="s">
        <v>95</v>
      </c>
      <c r="C22" s="24" t="s">
        <v>55</v>
      </c>
      <c r="D22" s="82">
        <v>1125</v>
      </c>
      <c r="E22" s="90" t="s">
        <v>65</v>
      </c>
      <c r="F22" s="93">
        <v>153.45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172631.25</v>
      </c>
      <c r="BB22" s="48">
        <f t="shared" si="2"/>
        <v>172631.25</v>
      </c>
      <c r="BC22" s="37" t="str">
        <f t="shared" si="3"/>
        <v>INR  One Lakh Seventy Two Thousand Six Hundred &amp; Thirty One  and Paise Twenty Five Only</v>
      </c>
      <c r="IA22" s="38">
        <v>9</v>
      </c>
      <c r="IB22" s="74" t="s">
        <v>82</v>
      </c>
      <c r="IC22" s="38" t="s">
        <v>55</v>
      </c>
      <c r="ID22" s="38">
        <v>100</v>
      </c>
      <c r="IE22" s="39" t="s">
        <v>39</v>
      </c>
      <c r="IF22" s="39" t="s">
        <v>42</v>
      </c>
      <c r="IG22" s="39" t="s">
        <v>36</v>
      </c>
      <c r="IH22" s="39">
        <v>123.223</v>
      </c>
      <c r="II22" s="39" t="s">
        <v>39</v>
      </c>
    </row>
    <row r="23" spans="1:243" s="38" customFormat="1" ht="49.5" customHeight="1">
      <c r="A23" s="22">
        <v>9</v>
      </c>
      <c r="B23" s="76" t="s">
        <v>96</v>
      </c>
      <c r="C23" s="24" t="s">
        <v>56</v>
      </c>
      <c r="D23" s="82">
        <v>140</v>
      </c>
      <c r="E23" s="87" t="s">
        <v>65</v>
      </c>
      <c r="F23" s="93">
        <v>79.95</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11193</v>
      </c>
      <c r="BB23" s="48">
        <f t="shared" si="2"/>
        <v>11193</v>
      </c>
      <c r="BC23" s="37" t="str">
        <f t="shared" si="3"/>
        <v>INR  Eleven Thousand One Hundred &amp; Ninety Three  Only</v>
      </c>
      <c r="IA23" s="38">
        <v>10</v>
      </c>
      <c r="IB23" s="74" t="s">
        <v>83</v>
      </c>
      <c r="IC23" s="38" t="s">
        <v>56</v>
      </c>
      <c r="ID23" s="38">
        <v>100</v>
      </c>
      <c r="IE23" s="39" t="s">
        <v>39</v>
      </c>
      <c r="IF23" s="39" t="s">
        <v>44</v>
      </c>
      <c r="IG23" s="39" t="s">
        <v>45</v>
      </c>
      <c r="IH23" s="39">
        <v>213</v>
      </c>
      <c r="II23" s="39" t="s">
        <v>39</v>
      </c>
    </row>
    <row r="24" spans="1:243" s="38" customFormat="1" ht="48" customHeight="1">
      <c r="A24" s="22">
        <v>10</v>
      </c>
      <c r="B24" s="76" t="s">
        <v>97</v>
      </c>
      <c r="C24" s="24" t="s">
        <v>57</v>
      </c>
      <c r="D24" s="82">
        <v>130</v>
      </c>
      <c r="E24" s="87" t="s">
        <v>65</v>
      </c>
      <c r="F24" s="93">
        <v>121.55</v>
      </c>
      <c r="G24" s="41"/>
      <c r="H24" s="41"/>
      <c r="I24" s="40" t="s">
        <v>40</v>
      </c>
      <c r="J24" s="43">
        <f t="shared" si="0"/>
        <v>1</v>
      </c>
      <c r="K24" s="44" t="s">
        <v>41</v>
      </c>
      <c r="L24" s="44" t="s">
        <v>4</v>
      </c>
      <c r="M24" s="71"/>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15801.5</v>
      </c>
      <c r="BB24" s="48">
        <f t="shared" si="2"/>
        <v>15801.5</v>
      </c>
      <c r="BC24" s="37" t="str">
        <f t="shared" si="3"/>
        <v>INR  Fifteen Thousand Eight Hundred &amp; One  and Paise Fifty Only</v>
      </c>
      <c r="IA24" s="38">
        <v>11</v>
      </c>
      <c r="IB24" s="74" t="s">
        <v>84</v>
      </c>
      <c r="IC24" s="38" t="s">
        <v>57</v>
      </c>
      <c r="ID24" s="38">
        <v>100</v>
      </c>
      <c r="IE24" s="39" t="s">
        <v>39</v>
      </c>
      <c r="IF24" s="39" t="s">
        <v>35</v>
      </c>
      <c r="IG24" s="39" t="s">
        <v>47</v>
      </c>
      <c r="IH24" s="39">
        <v>10</v>
      </c>
      <c r="II24" s="39" t="s">
        <v>39</v>
      </c>
    </row>
    <row r="25" spans="1:243" s="38" customFormat="1" ht="48.75" customHeight="1">
      <c r="A25" s="22">
        <v>11</v>
      </c>
      <c r="B25" s="79" t="s">
        <v>98</v>
      </c>
      <c r="C25" s="24" t="s">
        <v>68</v>
      </c>
      <c r="D25" s="85">
        <v>588</v>
      </c>
      <c r="E25" s="91" t="s">
        <v>103</v>
      </c>
      <c r="F25" s="94">
        <v>257.95</v>
      </c>
      <c r="G25" s="41"/>
      <c r="H25" s="41"/>
      <c r="I25" s="40" t="s">
        <v>40</v>
      </c>
      <c r="J25" s="43">
        <f>IF(I25="Less(-)",-1,1)</f>
        <v>1</v>
      </c>
      <c r="K25" s="44" t="s">
        <v>41</v>
      </c>
      <c r="L25" s="44" t="s">
        <v>4</v>
      </c>
      <c r="M25" s="71"/>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151674.6</v>
      </c>
      <c r="BB25" s="48">
        <f>BA25+SUM(N25:AZ25)</f>
        <v>151674.6</v>
      </c>
      <c r="BC25" s="37" t="str">
        <f>SpellNumber(L25,BB25)</f>
        <v>INR  One Lakh Fifty One Thousand Six Hundred &amp; Seventy Four  and Paise Sixty Only</v>
      </c>
      <c r="IA25" s="38">
        <v>12</v>
      </c>
      <c r="IB25" s="74" t="s">
        <v>85</v>
      </c>
      <c r="IC25" s="38" t="s">
        <v>68</v>
      </c>
      <c r="ID25" s="38">
        <v>75</v>
      </c>
      <c r="IE25" s="39" t="s">
        <v>39</v>
      </c>
      <c r="IF25" s="39" t="s">
        <v>42</v>
      </c>
      <c r="IG25" s="39" t="s">
        <v>36</v>
      </c>
      <c r="IH25" s="39">
        <v>123.223</v>
      </c>
      <c r="II25" s="39" t="s">
        <v>39</v>
      </c>
    </row>
    <row r="26" spans="1:243" s="38" customFormat="1" ht="48" customHeight="1">
      <c r="A26" s="22">
        <v>12</v>
      </c>
      <c r="B26" s="79" t="s">
        <v>99</v>
      </c>
      <c r="C26" s="24" t="s">
        <v>58</v>
      </c>
      <c r="D26" s="85">
        <v>4050</v>
      </c>
      <c r="E26" s="91" t="s">
        <v>103</v>
      </c>
      <c r="F26" s="95">
        <v>87.15</v>
      </c>
      <c r="G26" s="41"/>
      <c r="H26" s="41"/>
      <c r="I26" s="40" t="s">
        <v>40</v>
      </c>
      <c r="J26" s="43">
        <f>IF(I26="Less(-)",-1,1)</f>
        <v>1</v>
      </c>
      <c r="K26" s="44" t="s">
        <v>41</v>
      </c>
      <c r="L26" s="44" t="s">
        <v>4</v>
      </c>
      <c r="M26" s="71"/>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352957.5</v>
      </c>
      <c r="BB26" s="48">
        <f>BA26+SUM(N26:AZ26)</f>
        <v>352957.5</v>
      </c>
      <c r="BC26" s="37" t="str">
        <f>SpellNumber(L26,BB26)</f>
        <v>INR  Three Lakh Fifty Two Thousand Nine Hundred &amp; Fifty Seven  and Paise Fifty Only</v>
      </c>
      <c r="IA26" s="38">
        <v>13</v>
      </c>
      <c r="IB26" s="74" t="s">
        <v>86</v>
      </c>
      <c r="IC26" s="38" t="s">
        <v>58</v>
      </c>
      <c r="ID26" s="38">
        <v>75</v>
      </c>
      <c r="IE26" s="39" t="s">
        <v>39</v>
      </c>
      <c r="IF26" s="39" t="s">
        <v>44</v>
      </c>
      <c r="IG26" s="39" t="s">
        <v>45</v>
      </c>
      <c r="IH26" s="39">
        <v>213</v>
      </c>
      <c r="II26" s="39" t="s">
        <v>39</v>
      </c>
    </row>
    <row r="27" spans="1:243" s="38" customFormat="1" ht="42.75" customHeight="1">
      <c r="A27" s="22">
        <v>13</v>
      </c>
      <c r="B27" s="80" t="s">
        <v>100</v>
      </c>
      <c r="C27" s="24" t="s">
        <v>59</v>
      </c>
      <c r="D27" s="85">
        <v>62</v>
      </c>
      <c r="E27" s="91" t="s">
        <v>103</v>
      </c>
      <c r="F27" s="96">
        <v>73.25</v>
      </c>
      <c r="G27" s="41"/>
      <c r="H27" s="41"/>
      <c r="I27" s="40" t="s">
        <v>40</v>
      </c>
      <c r="J27" s="43">
        <f>IF(I27="Less(-)",-1,1)</f>
        <v>1</v>
      </c>
      <c r="K27" s="44" t="s">
        <v>41</v>
      </c>
      <c r="L27" s="44" t="s">
        <v>4</v>
      </c>
      <c r="M27" s="71"/>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total_amount_ba($B$2,$D$2,D27,F27,J27,K27,M27)</f>
        <v>4541.5</v>
      </c>
      <c r="BB27" s="48">
        <f>BA27+SUM(N27:AZ27)</f>
        <v>4541.5</v>
      </c>
      <c r="BC27" s="37" t="str">
        <f>SpellNumber(L27,BB27)</f>
        <v>INR  Four Thousand Five Hundred &amp; Forty One  and Paise Fifty Only</v>
      </c>
      <c r="IA27" s="38">
        <v>14</v>
      </c>
      <c r="IB27" s="74" t="s">
        <v>87</v>
      </c>
      <c r="IC27" s="38" t="s">
        <v>59</v>
      </c>
      <c r="ID27" s="38">
        <v>100</v>
      </c>
      <c r="IE27" s="39" t="s">
        <v>39</v>
      </c>
      <c r="IF27" s="39" t="s">
        <v>35</v>
      </c>
      <c r="IG27" s="39" t="s">
        <v>47</v>
      </c>
      <c r="IH27" s="39">
        <v>10</v>
      </c>
      <c r="II27" s="39" t="s">
        <v>39</v>
      </c>
    </row>
    <row r="28" spans="1:243" s="38" customFormat="1" ht="48" customHeight="1">
      <c r="A28" s="50" t="s">
        <v>71</v>
      </c>
      <c r="B28" s="51"/>
      <c r="C28" s="52"/>
      <c r="D28" s="53"/>
      <c r="E28" s="53"/>
      <c r="F28" s="53"/>
      <c r="G28" s="53"/>
      <c r="H28" s="54"/>
      <c r="I28" s="54"/>
      <c r="J28" s="54"/>
      <c r="K28" s="54"/>
      <c r="L28" s="55"/>
      <c r="BA28" s="56">
        <f>SUM(BA13:BA27)</f>
        <v>2449801</v>
      </c>
      <c r="BB28" s="57">
        <f>SUM(BB13:BB27)</f>
        <v>2449801</v>
      </c>
      <c r="BC28" s="37" t="str">
        <f>SpellNumber($E$2,BB28)</f>
        <v>INR  Twenty Four Lakh Forty Nine Thousand Eight Hundred &amp; One  Only</v>
      </c>
      <c r="IE28" s="39">
        <v>4</v>
      </c>
      <c r="IF28" s="39" t="s">
        <v>44</v>
      </c>
      <c r="IG28" s="39" t="s">
        <v>60</v>
      </c>
      <c r="IH28" s="39">
        <v>10</v>
      </c>
      <c r="II28" s="39" t="s">
        <v>39</v>
      </c>
    </row>
    <row r="29" spans="1:243" s="66" customFormat="1" ht="18">
      <c r="A29" s="51" t="s">
        <v>72</v>
      </c>
      <c r="B29" s="58"/>
      <c r="C29" s="59"/>
      <c r="D29" s="60"/>
      <c r="E29" s="72" t="s">
        <v>62</v>
      </c>
      <c r="F29" s="73"/>
      <c r="G29" s="61"/>
      <c r="H29" s="62"/>
      <c r="I29" s="62"/>
      <c r="J29" s="62"/>
      <c r="K29" s="63"/>
      <c r="L29" s="64"/>
      <c r="M29" s="65"/>
      <c r="O29" s="38"/>
      <c r="P29" s="38"/>
      <c r="Q29" s="38"/>
      <c r="R29" s="38"/>
      <c r="S29" s="38"/>
      <c r="BA29" s="67">
        <f>IF(ISBLANK(F29),0,IF(E29="Excess (+)",ROUND(BA28+(BA28*F29),2),IF(E29="Less (-)",ROUND(BA28+(BA28*F29*(-1)),2),IF(E29="At Par",BA28,0))))</f>
        <v>0</v>
      </c>
      <c r="BB29" s="68">
        <f>ROUND(BA29,0)</f>
        <v>0</v>
      </c>
      <c r="BC29" s="37" t="str">
        <f>SpellNumber($E$2,BB29)</f>
        <v>INR Zero Only</v>
      </c>
      <c r="IE29" s="69"/>
      <c r="IF29" s="69"/>
      <c r="IG29" s="69"/>
      <c r="IH29" s="69"/>
      <c r="II29" s="69"/>
    </row>
    <row r="30" spans="1:243" s="66" customFormat="1" ht="18">
      <c r="A30" s="50" t="s">
        <v>73</v>
      </c>
      <c r="B30" s="50"/>
      <c r="C30" s="98" t="str">
        <f>SpellNumber($E$2,BB29)</f>
        <v>INR Zero Only</v>
      </c>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IE30" s="69"/>
      <c r="IF30" s="69"/>
      <c r="IG30" s="69"/>
      <c r="IH30" s="69"/>
      <c r="II30" s="69"/>
    </row>
    <row r="32" ht="15"/>
    <row r="33" ht="15"/>
    <row r="34" ht="15"/>
    <row r="35" ht="15"/>
    <row r="36" ht="15"/>
    <row r="37" ht="15"/>
  </sheetData>
  <sheetProtection password="EEC8" sheet="1"/>
  <mergeCells count="8">
    <mergeCell ref="A9:BC9"/>
    <mergeCell ref="C30:BC30"/>
    <mergeCell ref="A1:L1"/>
    <mergeCell ref="A4:BC4"/>
    <mergeCell ref="A5:BC5"/>
    <mergeCell ref="A6:BC6"/>
    <mergeCell ref="A7:BC7"/>
    <mergeCell ref="B8:BC8"/>
  </mergeCells>
  <dataValidations count="20">
    <dataValidation type="list" allowBlank="1" showErrorMessage="1" sqref="E2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VAT charges in Rupees for this item. " errorTitle="Invaid Entry" error="Only Numeric Values are allowed. " sqref="M14:M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list" allowBlank="1" showErrorMessage="1" sqref="K13:K27">
      <formula1>"Partial Conversion,Full Conversion"</formula1>
      <formula2>0</formula2>
    </dataValidation>
    <dataValidation allowBlank="1" showInputMessage="1" showErrorMessage="1" promptTitle="Addition / Deduction" prompt="Please Choose the correct One" sqref="J13:J27">
      <formula1>0</formula1>
      <formula2>0</formula2>
    </dataValidation>
    <dataValidation type="list" showErrorMessage="1" sqref="I13:I27">
      <formula1>"Excess(+),Less(-)"</formula1>
      <formula2>0</formula2>
    </dataValidation>
    <dataValidation allowBlank="1" showInputMessage="1" showErrorMessage="1" promptTitle="Itemcode/Make" prompt="Please enter text" sqref="C13:C2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allowBlank="1" showInputMessage="1" showErrorMessage="1" promptTitle="Units" prompt="Please enter Units in text" sqref="E13:E27">
      <formula1>0</formula1>
      <formula2>0</formula2>
    </dataValidation>
    <dataValidation type="decimal" allowBlank="1" showInputMessage="1" showErrorMessage="1" promptTitle="Quantity" prompt="Please enter the Quantity for this item. " errorTitle="Invalid Entry" error="Only Numeric Values are allowed. " sqref="F13:F27 D13:D27">
      <formula1>0</formula1>
      <formula2>999999999999999</formula2>
    </dataValidation>
    <dataValidation type="list" allowBlank="1" showInputMessage="1" showErrorMessage="1" sqref="L13:L27">
      <formula1>"INR"</formula1>
    </dataValidation>
    <dataValidation type="decimal" allowBlank="1" showErrorMessage="1" errorTitle="Invalid Entry" error="Only Numeric Values are allowed. " sqref="A13:A2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3" t="s">
        <v>61</v>
      </c>
      <c r="F6" s="103"/>
      <c r="G6" s="103"/>
      <c r="H6" s="103"/>
      <c r="I6" s="103"/>
      <c r="J6" s="103"/>
      <c r="K6" s="103"/>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2022-07-21T10:24:08Z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