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<sst xmlns="http://schemas.openxmlformats.org/spreadsheetml/2006/main" count="596" uniqueCount="157">
  <si>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</si>
  <si>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</si>
  <si>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</si>
  <si>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</si>
  <si>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</si>
  <si>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</si>
  <si>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</si>
  <si>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</si>
  <si>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</si>
  <si>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</si>
  <si>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</si>
  <si>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</si>
  <si>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</si>
  <si>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</si>
  <si>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</si>
  <si>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</si>
  <si>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</si>
  <si>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</si>
  <si>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</si>
  <si>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</si>
  <si>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</si>
  <si>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</si>
  <si>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</si>
  <si>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</si>
  <si>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</si>
  <si>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</si>
  <si>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</si>
  <si>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</si>
  <si>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</si>
  <si>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</si>
  <si>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</si>
  <si>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</si>
  <si>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</si>
  <si>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</si>
  <si>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</si>
  <si>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</si>
  <si>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</si>
  <si>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</si>
  <si>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</si>
  <si>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</si>
  <si>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</si>
  <si>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</si>
  <si>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</si>
  <si>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</si>
  <si>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</si>
  <si>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</si>
  <si>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</si>
  <si>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</si>
  <si>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</si>
  <si>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</si>
  <si>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</si>
  <si>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</si>
  <si>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</si>
  <si>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</si>
  <si>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</si>
  <si>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</si>
  <si>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</si>
  <si>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</si>
  <si>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</si>
  <si>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</si>
  <si>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</si>
  <si>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</si>
  <si>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</si>
  <si>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</si>
  <si>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</si>
  <si>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</si>
  <si>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</si>
  <si>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</si>
  <si>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</si>
  <si>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</si>
  <si>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</si>
  <si>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</si>
  <si>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</si>
  <si>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</si>
  <si>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</si>
  <si>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</si>
  <si>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</si>
  <si>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</si>
  <si>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</si>
  <si>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</si>
  <si>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</si>
  <si>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</si>
  <si>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</si>
  <si>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</si>
  <si>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</si>
  <si>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</si>
  <si>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</si>
  <si>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</si>
  <si>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</si>
  <si>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</si>
  <si>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</si>
  <si>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</si>
  <si>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</si>
  <si>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</si>
  <si>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</si>
  <si>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</si>
  <si>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</si>
  <si>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</si>
  <si>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</si>
  <si>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</si>
  <si>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</si>
  <si>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Name of Work: BOQ for Renovation of  Warden Quarter no. 2 Rajputana  Hostel, IIT(BHU)</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</si>
  <si>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
With cement mortar 1:4 (1 cement : 4 fine sand) (14.1.1)</t>
  </si>
  <si>
    <t>Demolishing cement concrete manually/ by mechanical means including disposal of material within 50 metres lead as per direction of Engineer - in - charge.
Nominal concrete 1:3:6 or richer mix (i/c equivalent design mix) (15.2.1)</t>
  </si>
  <si>
    <t xml:space="preserve">Demolishing brick work manually / by mechanical means including stacking of serviceable material and disposal of unserviceable material within 50 metres lead as per direction of Engineer-in-charge:     
In cement mortar  (15.7.4)    </t>
  </si>
  <si>
    <t>Half brick masonry with common burnt clay F.P.S. (non modular) bricks of class designation 75 in superstructure above plinth level up to floor V level  :
Cement mortar 1:4 (1 Cement : 4 coarse sand) (6.13.2)</t>
  </si>
  <si>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t>
    </r>
    <r>
      <rPr>
        <b/>
        <sz val="10"/>
        <rFont val="Times New Roman"/>
        <family val="1"/>
      </rPr>
      <t>(5.3)</t>
    </r>
  </si>
  <si>
    <t>Steel reinforcement for R.C.C. work including straightening, cutting, bending, placing in position and binding all complete upto plinth level.
Thermo-Mechanically Treated bars of grade Fe-500D or more. (5.22.6)</t>
  </si>
  <si>
    <t>Centering and shuttering including strutting, propping etc. and  removal of form for:
Suspended floors, roofs, landings, balconies and access platform. (5.9.3)</t>
  </si>
  <si>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
Granite of any colour and shade
Area of slab over 0.50 sqm (8.2.2.2)
</t>
  </si>
  <si>
    <r>
      <t xml:space="preserve">Dismantling old plaster or skirting raking out joints and cleaning the surface for plaster including disposal of rubbish to the dumping ground within 50 metres lead. </t>
    </r>
    <r>
      <rPr>
        <b/>
        <sz val="10"/>
        <rFont val="Times New Roman"/>
        <family val="1"/>
      </rPr>
      <t>(15.56)</t>
    </r>
  </si>
  <si>
    <t xml:space="preserve">12 mm cement plaster of mix : 
1:6 (1 cement : 6 coarse sand)   (13.4.2)   </t>
  </si>
  <si>
    <t>Providing and laying in position cement concrete of specified grade excluding the cost of centering and shuttering - All work up to plinth level :
1:2:4 (1 cement : 2 coarse sand (zone-III) : 4 graded stone aggregate 20 mm nominal size) (4.1.3)</t>
  </si>
  <si>
    <t>Providing and fixing soil, waste and vent pipes : 
100 mm dia.
Centrifugally cast (spun) iron socket &amp; spigot (S&amp;S) pipe as per IS: 3989 (17.35.1.2)</t>
  </si>
  <si>
    <t xml:space="preserve">Providing lead caulked joints to sand cast iron/centrifugally cast (spun) iron pipes and fittings of diameter:  
100 mm  (17.58.1)
                 </t>
  </si>
  <si>
    <t>Providing and fixing collar : 
100 mm 
Sand cast iron S&amp;S as per IS - 3989 (17.57.1.2)</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</si>
  <si>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</si>
  <si>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</si>
  <si>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</si>
  <si>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</si>
  <si>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r>
      <t>Providing and fixing 100mm sand cast Iron grating for gully trap.</t>
    </r>
    <r>
      <rPr>
        <b/>
        <sz val="10"/>
        <rFont val="Times New Roman"/>
        <family val="1"/>
      </rPr>
      <t>(17.29)</t>
    </r>
  </si>
  <si>
    <t>Providing and fixing water closet squatting pan (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pan.of size 580x440mm with integral type foot rests. (17.1.1)</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</si>
  <si>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</si>
  <si>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</si>
  <si>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</si>
  <si>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</si>
  <si>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</si>
  <si>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(a) 15mm dia. nominal bore  (18.10.1)</t>
  </si>
  <si>
    <t>(b) 25mm dia. nominal bore (18.10.3)</t>
  </si>
  <si>
    <t>Providing and fixing C.P. brass bib cock of approved quality conforming to IS:8931 
a) 15 mm nominal bore (18.49.1)</t>
  </si>
  <si>
    <t>Providing and fixing C.P. brass stop cock (concealed)  of standard design  and of approved make conforming to IS:8931
a) 15 mm nominal bore (18.52.1)</t>
  </si>
  <si>
    <r>
      <t xml:space="preserve">Providing and fixing PTMT swivelling shower, 15 mm nominal bore,
weighing not less than 40 gms </t>
    </r>
    <r>
      <rPr>
        <b/>
        <sz val="10"/>
        <rFont val="Times New Roman"/>
        <family val="1"/>
      </rPr>
      <t>(18.64)</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</si>
  <si>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</si>
  <si>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Removing dry or oil bound distemper, water proofing cement paint and the like by scrapping, sand papering and preparing the surface smooth including necessary repairs to scratches etc. complete.</t>
    </r>
    <r>
      <rPr>
        <b/>
        <sz val="10"/>
        <rFont val="Times New Roman"/>
        <family val="1"/>
      </rPr>
      <t xml:space="preserve"> (13.91)</t>
    </r>
  </si>
  <si>
    <r>
      <t>Providing and applying white cement based putty of average thickness 1mm, of approved brand and manufacturer, over the plastered wall surface to prepare the surface even and smooth complete.</t>
    </r>
    <r>
      <rPr>
        <b/>
        <sz val="10"/>
        <rFont val="Times New Roman"/>
        <family val="1"/>
      </rPr>
      <t xml:space="preserve"> (13.80)</t>
    </r>
  </si>
  <si>
    <t xml:space="preserve">Distempering with oil bound washable distemper of approved brand and manufacture to give an even shade
New work (two or more coats) over and including water thinnable priming coat with cement primer  (13.41.1)                      </t>
  </si>
  <si>
    <t>Finishing walls with Acrylic Smooth exterior paint of required shade:
Old work (One or more coat applied @ 0.90 ltr/10 sqm). (13.111.2)</t>
  </si>
  <si>
    <t>Painting with synthetic enamel paint of approved brand and manufacture of required colour to give an even shade :
One or more coats on old work (13.99.1)</t>
  </si>
  <si>
    <t>Providing and fixing kitchen sink with C.I. brackets, C.P. brass chain with rubber plug, 40 mm C.P. brass waste complete, including painting the fittings and brackets, cutting and making good the walls wherever required:
White glazed fire clay kitchen sink of size 600x450x 250 mm (17.9.1)</t>
  </si>
  <si>
    <r>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t>
    </r>
    <r>
      <rPr>
        <b/>
        <sz val="10"/>
        <rFont val="Times New Roman"/>
        <family val="1"/>
      </rPr>
      <t>(22.22A)</t>
    </r>
  </si>
  <si>
    <t>Float glass panes
4 mm thick glass pane (9.7.7.1)</t>
  </si>
  <si>
    <t>Providing and fixing fly proof stainless steel grade 304 wire gauge, to windows and clerestory windows using wire gauge with average widt of aperture 1.4 mm in both directions with wire of dia. 0.50 mm all complete.
With 2nd class teak wood beading 62X19 mm (9.135.1)</t>
  </si>
  <si>
    <r>
      <t>Carriage of Malba</t>
    </r>
    <r>
      <rPr>
        <b/>
        <sz val="10"/>
        <rFont val="Times New Roman"/>
        <family val="1"/>
      </rPr>
      <t xml:space="preserve"> (approved rate)</t>
    </r>
  </si>
  <si>
    <t>kg</t>
  </si>
  <si>
    <t>Meter</t>
  </si>
  <si>
    <t>trip</t>
  </si>
  <si>
    <t>Contract No:  IIT(BHU)/IWD/CT-26/2022-23/603 Dated 21.07.2022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</si>
  <si>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 3 graded stone aggregate 20 mm nominal size). (5.3)</t>
  </si>
  <si>
    <t>Dismantling old plaster or skirting raking out joints and cleaning the surface for plaster including disposal of rubbish to the dumping ground within 50 metres lead. (15.56)</t>
  </si>
  <si>
    <t>Providing and fixing 100mm sand cast Iron grating for gully trap.(17.29)</t>
  </si>
  <si>
    <t>Providing and fixing 600x450 mm beveled edge mirror of superior glass (of approved quality) complete with 6 mm thick hard board ground fixed to wooden cleats with C.P. brass screws and washers complete. (17.31)</t>
  </si>
  <si>
    <t>Providing and fixing PTMT swivelling shower, 15 mm nominal bore,
weighing not less than 40 gms (18.64)</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</si>
  <si>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</si>
  <si>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Removing dry or oil bound distemper, water proofing cement paint and the like by scrapping, sand papering and preparing the surface smooth including necessary repairs to scratches etc. complete. (13.91)</t>
  </si>
  <si>
    <t>Providing and applying white cement based putty of average thickness 1mm, of approved brand and manufacturer, over the plastered wall surface to prepare the surface even and smooth complete. (13.80)</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</si>
  <si>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 system not less than 500 microns). The operation shall be carried out after scrapping and properly cleaning the surface to remove loose particles with wire brushes, complete in all respect as per the direction of Engineer-in-Charge.(22.22A)</t>
  </si>
  <si>
    <t>Carriage of Malba (approved rate)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</si>
</sst>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3" xfId="0" applyFont="1" applyFill="1" applyBorder="1" applyAlignment="1">
      <alignment horizontal="left" vertical="top" wrapText="1"/>
    </xf>
    <xf numFmtId="0" fontId="25" fillId="0" borderId="23" xfId="0" applyFont="1" applyFill="1" applyBorder="1" applyAlignment="1">
      <alignment horizontal="justify" vertical="top" wrapText="1" shrinkToFit="1"/>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7"/>
  <sheetViews>
    <sheetView showGridLines="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4" t="str">
        <f>B2&amp;" BoQ"</f>
        <v>Percentage BoQ</v>
      </c>
      <c r="B1" s="84"/>
      <c r="C1" s="84"/>
      <c r="D1" s="84"/>
      <c r="E1" s="84"/>
      <c r="F1" s="84"/>
      <c r="G1" s="84"/>
      <c r="H1" s="84"/>
      <c r="I1" s="84"/>
      <c r="J1" s="84"/>
      <c r="K1" s="84"/>
      <c r="L1" s="84"/>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85" t="s">
        <v>69</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6" customHeight="1">
      <c r="A5" s="85" t="s">
        <v>101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27" customHeight="1">
      <c r="A6" s="85" t="s">
        <v>146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15"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60">
      <c r="A8" s="11" t="s">
        <v>66</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15">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79</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81</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81</v>
      </c>
      <c r="IC13" s="38" t="s">
        <v>34</v>
      </c>
      <c r="IE13" s="39"/>
      <c r="IF13" s="39" t="s">
        <v>35</v>
      </c>
      <c r="IG13" s="39" t="s">
        <v>36</v>
      </c>
      <c r="IH13" s="39">
        <v>10</v>
      </c>
      <c r="II13" s="39" t="s">
        <v>37</v>
      </c>
    </row>
    <row r="14" spans="1:243" s="38" customFormat="1" ht="72" customHeight="1">
      <c r="A14" s="22">
        <v>1</v>
      </c>
      <c r="B14" s="81" t="s">
        <v>102</v>
      </c>
      <c r="C14" s="24" t="s">
        <v>38</v>
      </c>
      <c r="D14" s="78">
        <v>5</v>
      </c>
      <c r="E14" s="79" t="s">
        <v>68</v>
      </c>
      <c r="F14" s="78">
        <v>417.8</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2089</v>
      </c>
      <c r="BB14" s="48">
        <f aca="true" t="shared" si="2" ref="BB14:BB24">BA14+SUM(N14:AZ14)</f>
        <v>2089</v>
      </c>
      <c r="BC14" s="37" t="str">
        <f aca="true" t="shared" si="3" ref="BC14:BC24">SpellNumber(L14,BB14)</f>
        <v>INR  Two Thousand  &amp;Eighty Nine  Only</v>
      </c>
      <c r="IA14" s="38">
        <v>1</v>
      </c>
      <c r="IB14" s="77" t="s">
        <v>102</v>
      </c>
      <c r="IC14" s="38" t="s">
        <v>38</v>
      </c>
      <c r="ID14" s="38">
        <v>5</v>
      </c>
      <c r="IE14" s="39" t="s">
        <v>68</v>
      </c>
      <c r="IF14" s="39" t="s">
        <v>42</v>
      </c>
      <c r="IG14" s="39" t="s">
        <v>36</v>
      </c>
      <c r="IH14" s="39">
        <v>123.223</v>
      </c>
      <c r="II14" s="39" t="s">
        <v>39</v>
      </c>
    </row>
    <row r="15" spans="1:243" s="38" customFormat="1" ht="51" customHeight="1">
      <c r="A15" s="22">
        <v>2</v>
      </c>
      <c r="B15" s="90" t="s">
        <v>103</v>
      </c>
      <c r="C15" s="24" t="s">
        <v>43</v>
      </c>
      <c r="D15" s="78">
        <v>1</v>
      </c>
      <c r="E15" s="79" t="s">
        <v>82</v>
      </c>
      <c r="F15" s="78">
        <v>1737.45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1737.45</v>
      </c>
      <c r="BB15" s="48">
        <f t="shared" si="2"/>
        <v>1737.45</v>
      </c>
      <c r="BC15" s="37" t="str">
        <f t="shared" si="3"/>
        <v>INR  One Thousand Seven Hundred &amp; Thirty Seven  and Paise Forty Five Only</v>
      </c>
      <c r="IA15" s="38">
        <v>2</v>
      </c>
      <c r="IB15" s="77" t="s">
        <v>103</v>
      </c>
      <c r="IC15" s="38" t="s">
        <v>43</v>
      </c>
      <c r="ID15" s="38">
        <v>1</v>
      </c>
      <c r="IE15" s="39" t="s">
        <v>82</v>
      </c>
      <c r="IF15" s="39" t="s">
        <v>44</v>
      </c>
      <c r="IG15" s="39" t="s">
        <v>45</v>
      </c>
      <c r="IH15" s="39">
        <v>213</v>
      </c>
      <c r="II15" s="39" t="s">
        <v>39</v>
      </c>
    </row>
    <row r="16" spans="1:243" s="38" customFormat="1" ht="54" customHeight="1">
      <c r="A16" s="22">
        <v>3</v>
      </c>
      <c r="B16" s="81" t="s">
        <v>104</v>
      </c>
      <c r="C16" s="24" t="s">
        <v>46</v>
      </c>
      <c r="D16" s="78">
        <v>1</v>
      </c>
      <c r="E16" s="79" t="s">
        <v>82</v>
      </c>
      <c r="F16" s="78">
        <v>1469.9</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1469.9</v>
      </c>
      <c r="BB16" s="48">
        <f t="shared" si="2"/>
        <v>1469.9</v>
      </c>
      <c r="BC16" s="37" t="str">
        <f t="shared" si="3"/>
        <v>INR  One Thousand Four Hundred &amp; Sixty Nine  and Paise Ninety Only</v>
      </c>
      <c r="IA16" s="38">
        <v>3</v>
      </c>
      <c r="IB16" s="77" t="s">
        <v>104</v>
      </c>
      <c r="IC16" s="38" t="s">
        <v>46</v>
      </c>
      <c r="ID16" s="38">
        <v>1</v>
      </c>
      <c r="IE16" s="39" t="s">
        <v>82</v>
      </c>
      <c r="IF16" s="39" t="s">
        <v>35</v>
      </c>
      <c r="IG16" s="39" t="s">
        <v>47</v>
      </c>
      <c r="IH16" s="39">
        <v>10</v>
      </c>
      <c r="II16" s="39" t="s">
        <v>39</v>
      </c>
    </row>
    <row r="17" spans="1:243" s="38" customFormat="1" ht="40.5" customHeight="1">
      <c r="A17" s="22">
        <v>4</v>
      </c>
      <c r="B17" s="91" t="s">
        <v>105</v>
      </c>
      <c r="C17" s="24" t="s">
        <v>48</v>
      </c>
      <c r="D17" s="78">
        <v>1</v>
      </c>
      <c r="E17" s="79" t="s">
        <v>68</v>
      </c>
      <c r="F17" s="78">
        <v>932.1</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932.1</v>
      </c>
      <c r="BB17" s="48">
        <f t="shared" si="2"/>
        <v>932.1</v>
      </c>
      <c r="BC17" s="37" t="str">
        <f t="shared" si="3"/>
        <v>INR  Nine Hundred &amp; Thirty Two  and Paise Ten Only</v>
      </c>
      <c r="IA17" s="38">
        <v>4</v>
      </c>
      <c r="IB17" s="77" t="s">
        <v>105</v>
      </c>
      <c r="IC17" s="38" t="s">
        <v>48</v>
      </c>
      <c r="ID17" s="38">
        <v>1</v>
      </c>
      <c r="IE17" s="39" t="s">
        <v>68</v>
      </c>
      <c r="IF17" s="39" t="s">
        <v>49</v>
      </c>
      <c r="IG17" s="39" t="s">
        <v>50</v>
      </c>
      <c r="IH17" s="39">
        <v>10</v>
      </c>
      <c r="II17" s="39" t="s">
        <v>39</v>
      </c>
    </row>
    <row r="18" spans="1:243" s="38" customFormat="1" ht="69.75" customHeight="1">
      <c r="A18" s="22">
        <v>5</v>
      </c>
      <c r="B18" s="92" t="s">
        <v>106</v>
      </c>
      <c r="C18" s="24" t="s">
        <v>51</v>
      </c>
      <c r="D18" s="78">
        <v>0.5</v>
      </c>
      <c r="E18" s="80" t="s">
        <v>82</v>
      </c>
      <c r="F18" s="78">
        <v>9763.8</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4881.9</v>
      </c>
      <c r="BB18" s="48">
        <f t="shared" si="2"/>
        <v>4881.9</v>
      </c>
      <c r="BC18" s="37" t="str">
        <f t="shared" si="3"/>
        <v>INR  Four Thousand Eight Hundred &amp; Eighty One  and Paise Ninety Only</v>
      </c>
      <c r="IA18" s="38">
        <v>5</v>
      </c>
      <c r="IB18" s="77" t="s">
        <v>147</v>
      </c>
      <c r="IC18" s="38" t="s">
        <v>51</v>
      </c>
      <c r="ID18" s="38">
        <v>0.5</v>
      </c>
      <c r="IE18" s="39" t="s">
        <v>82</v>
      </c>
      <c r="IF18" s="39" t="s">
        <v>42</v>
      </c>
      <c r="IG18" s="39" t="s">
        <v>36</v>
      </c>
      <c r="IH18" s="39">
        <v>123.223</v>
      </c>
      <c r="II18" s="39" t="s">
        <v>39</v>
      </c>
    </row>
    <row r="19" spans="1:243" s="38" customFormat="1" ht="52.5" customHeight="1">
      <c r="A19" s="22">
        <v>6</v>
      </c>
      <c r="B19" s="91" t="s">
        <v>107</v>
      </c>
      <c r="C19" s="24" t="s">
        <v>52</v>
      </c>
      <c r="D19" s="78">
        <v>50</v>
      </c>
      <c r="E19" s="79" t="s">
        <v>143</v>
      </c>
      <c r="F19" s="78">
        <v>83.5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4175</v>
      </c>
      <c r="BB19" s="48">
        <f t="shared" si="2"/>
        <v>4175</v>
      </c>
      <c r="BC19" s="37" t="str">
        <f t="shared" si="3"/>
        <v>INR  Four Thousand One Hundred &amp; Seventy Five  Only</v>
      </c>
      <c r="IA19" s="38">
        <v>6</v>
      </c>
      <c r="IB19" s="77" t="s">
        <v>107</v>
      </c>
      <c r="IC19" s="38" t="s">
        <v>52</v>
      </c>
      <c r="ID19" s="38">
        <v>50</v>
      </c>
      <c r="IE19" s="39" t="s">
        <v>143</v>
      </c>
      <c r="IF19" s="39" t="s">
        <v>44</v>
      </c>
      <c r="IG19" s="39" t="s">
        <v>45</v>
      </c>
      <c r="IH19" s="39">
        <v>213</v>
      </c>
      <c r="II19" s="39" t="s">
        <v>39</v>
      </c>
    </row>
    <row r="20" spans="1:243" s="38" customFormat="1" ht="33" customHeight="1">
      <c r="A20" s="22">
        <v>7</v>
      </c>
      <c r="B20" s="91" t="s">
        <v>108</v>
      </c>
      <c r="C20" s="24" t="s">
        <v>53</v>
      </c>
      <c r="D20" s="78">
        <v>3</v>
      </c>
      <c r="E20" s="80" t="s">
        <v>68</v>
      </c>
      <c r="F20" s="78">
        <v>693.05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2079.15</v>
      </c>
      <c r="BB20" s="48">
        <f t="shared" si="2"/>
        <v>2079.15</v>
      </c>
      <c r="BC20" s="37" t="str">
        <f t="shared" si="3"/>
        <v>INR  Two Thousand  &amp;Seventy Nine  and Paise Fifteen Only</v>
      </c>
      <c r="IA20" s="38">
        <v>7</v>
      </c>
      <c r="IB20" s="77" t="s">
        <v>108</v>
      </c>
      <c r="IC20" s="38" t="s">
        <v>53</v>
      </c>
      <c r="ID20" s="38">
        <v>3</v>
      </c>
      <c r="IE20" s="39" t="s">
        <v>68</v>
      </c>
      <c r="IF20" s="39" t="s">
        <v>35</v>
      </c>
      <c r="IG20" s="39" t="s">
        <v>47</v>
      </c>
      <c r="IH20" s="39">
        <v>10</v>
      </c>
      <c r="II20" s="39" t="s">
        <v>39</v>
      </c>
    </row>
    <row r="21" spans="1:243" s="38" customFormat="1" ht="96" customHeight="1">
      <c r="A21" s="22">
        <v>8</v>
      </c>
      <c r="B21" s="81" t="s">
        <v>109</v>
      </c>
      <c r="C21" s="24" t="s">
        <v>54</v>
      </c>
      <c r="D21" s="78">
        <v>2</v>
      </c>
      <c r="E21" s="80" t="s">
        <v>68</v>
      </c>
      <c r="F21" s="78">
        <v>4007.65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8015.3</v>
      </c>
      <c r="BB21" s="48">
        <f t="shared" si="2"/>
        <v>8015.3</v>
      </c>
      <c r="BC21" s="37" t="str">
        <f t="shared" si="3"/>
        <v>INR  Eight Thousand  &amp;Fifteen  and Paise Thirty Only</v>
      </c>
      <c r="IA21" s="38">
        <v>8</v>
      </c>
      <c r="IB21" s="77" t="s">
        <v>109</v>
      </c>
      <c r="IC21" s="38" t="s">
        <v>54</v>
      </c>
      <c r="ID21" s="38">
        <v>2</v>
      </c>
      <c r="IE21" s="39" t="s">
        <v>68</v>
      </c>
      <c r="IF21" s="39" t="s">
        <v>49</v>
      </c>
      <c r="IG21" s="39" t="s">
        <v>50</v>
      </c>
      <c r="IH21" s="39">
        <v>10</v>
      </c>
      <c r="II21" s="39" t="s">
        <v>39</v>
      </c>
    </row>
    <row r="22" spans="1:243" s="38" customFormat="1" ht="36" customHeight="1">
      <c r="A22" s="22">
        <v>9</v>
      </c>
      <c r="B22" s="93" t="s">
        <v>110</v>
      </c>
      <c r="C22" s="24" t="s">
        <v>55</v>
      </c>
      <c r="D22" s="78">
        <v>50</v>
      </c>
      <c r="E22" s="80" t="s">
        <v>68</v>
      </c>
      <c r="F22" s="78">
        <v>39</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1950</v>
      </c>
      <c r="BB22" s="48">
        <f t="shared" si="2"/>
        <v>1950</v>
      </c>
      <c r="BC22" s="37" t="str">
        <f t="shared" si="3"/>
        <v>INR  One Thousand Nine Hundred &amp; Fifty  Only</v>
      </c>
      <c r="IA22" s="38">
        <v>9</v>
      </c>
      <c r="IB22" s="77" t="s">
        <v>148</v>
      </c>
      <c r="IC22" s="38" t="s">
        <v>55</v>
      </c>
      <c r="ID22" s="38">
        <v>50</v>
      </c>
      <c r="IE22" s="39" t="s">
        <v>68</v>
      </c>
      <c r="IF22" s="39" t="s">
        <v>42</v>
      </c>
      <c r="IG22" s="39" t="s">
        <v>36</v>
      </c>
      <c r="IH22" s="39">
        <v>123.223</v>
      </c>
      <c r="II22" s="39" t="s">
        <v>39</v>
      </c>
    </row>
    <row r="23" spans="1:243" s="38" customFormat="1" ht="31.5" customHeight="1">
      <c r="A23" s="22">
        <v>10</v>
      </c>
      <c r="B23" s="81" t="s">
        <v>111</v>
      </c>
      <c r="C23" s="24" t="s">
        <v>56</v>
      </c>
      <c r="D23" s="78">
        <v>50</v>
      </c>
      <c r="E23" s="80" t="s">
        <v>68</v>
      </c>
      <c r="F23" s="78">
        <v>263.55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13177.5</v>
      </c>
      <c r="BB23" s="48">
        <f t="shared" si="2"/>
        <v>13177.5</v>
      </c>
      <c r="BC23" s="37" t="str">
        <f t="shared" si="3"/>
        <v>INR  Thirteen Thousand One Hundred &amp; Seventy Seven  and Paise Fifty Only</v>
      </c>
      <c r="IA23" s="38">
        <v>10</v>
      </c>
      <c r="IB23" s="77" t="s">
        <v>111</v>
      </c>
      <c r="IC23" s="38" t="s">
        <v>56</v>
      </c>
      <c r="ID23" s="38">
        <v>50</v>
      </c>
      <c r="IE23" s="39" t="s">
        <v>68</v>
      </c>
      <c r="IF23" s="39" t="s">
        <v>44</v>
      </c>
      <c r="IG23" s="39" t="s">
        <v>45</v>
      </c>
      <c r="IH23" s="39">
        <v>213</v>
      </c>
      <c r="II23" s="39" t="s">
        <v>39</v>
      </c>
    </row>
    <row r="24" spans="1:243" s="38" customFormat="1" ht="48" customHeight="1">
      <c r="A24" s="22">
        <v>11</v>
      </c>
      <c r="B24" s="91" t="s">
        <v>112</v>
      </c>
      <c r="C24" s="24" t="s">
        <v>57</v>
      </c>
      <c r="D24" s="78">
        <v>1</v>
      </c>
      <c r="E24" s="80" t="s">
        <v>82</v>
      </c>
      <c r="F24" s="78">
        <v>6788.6</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6788.6</v>
      </c>
      <c r="BB24" s="48">
        <f t="shared" si="2"/>
        <v>6788.6</v>
      </c>
      <c r="BC24" s="37" t="str">
        <f t="shared" si="3"/>
        <v>INR  Six Thousand Seven Hundred &amp; Eighty Eight  and Paise Sixty Only</v>
      </c>
      <c r="IA24" s="38">
        <v>11</v>
      </c>
      <c r="IB24" s="77" t="s">
        <v>112</v>
      </c>
      <c r="IC24" s="38" t="s">
        <v>57</v>
      </c>
      <c r="ID24" s="38">
        <v>1</v>
      </c>
      <c r="IE24" s="39" t="s">
        <v>82</v>
      </c>
      <c r="IF24" s="39" t="s">
        <v>35</v>
      </c>
      <c r="IG24" s="39" t="s">
        <v>47</v>
      </c>
      <c r="IH24" s="39">
        <v>10</v>
      </c>
      <c r="II24" s="39" t="s">
        <v>39</v>
      </c>
    </row>
    <row r="25" spans="1:243" s="38" customFormat="1" ht="48.75" customHeight="1">
      <c r="A25" s="22">
        <v>12</v>
      </c>
      <c r="B25" s="81" t="s">
        <v>113</v>
      </c>
      <c r="C25" s="24" t="s">
        <v>80</v>
      </c>
      <c r="D25" s="78">
        <v>3</v>
      </c>
      <c r="E25" s="80" t="s">
        <v>144</v>
      </c>
      <c r="F25" s="78">
        <v>1092.2</v>
      </c>
      <c r="G25" s="41"/>
      <c r="H25" s="41"/>
      <c r="I25" s="40" t="s">
        <v>40</v>
      </c>
      <c r="J25" s="43">
        <f aca="true" t="shared" si="4" ref="J25:J39">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9">total_amount_ba($B$2,$D$2,D25,F25,J25,K25,M25)</f>
        <v>3276.6</v>
      </c>
      <c r="BB25" s="48">
        <f aca="true" t="shared" si="6" ref="BB25:BB39">BA25+SUM(N25:AZ25)</f>
        <v>3276.6</v>
      </c>
      <c r="BC25" s="37" t="str">
        <f aca="true" t="shared" si="7" ref="BC25:BC39">SpellNumber(L25,BB25)</f>
        <v>INR  Three Thousand Two Hundred &amp; Seventy Six  and Paise Sixty Only</v>
      </c>
      <c r="IA25" s="38">
        <v>12</v>
      </c>
      <c r="IB25" s="77" t="s">
        <v>113</v>
      </c>
      <c r="IC25" s="38" t="s">
        <v>80</v>
      </c>
      <c r="ID25" s="38">
        <v>3</v>
      </c>
      <c r="IE25" s="39" t="s">
        <v>144</v>
      </c>
      <c r="IF25" s="39" t="s">
        <v>42</v>
      </c>
      <c r="IG25" s="39" t="s">
        <v>36</v>
      </c>
      <c r="IH25" s="39">
        <v>123.223</v>
      </c>
      <c r="II25" s="39" t="s">
        <v>39</v>
      </c>
    </row>
    <row r="26" spans="1:243" s="38" customFormat="1" ht="30.75" customHeight="1">
      <c r="A26" s="22">
        <v>13</v>
      </c>
      <c r="B26" s="81" t="s">
        <v>114</v>
      </c>
      <c r="C26" s="24" t="s">
        <v>58</v>
      </c>
      <c r="D26" s="78">
        <v>6</v>
      </c>
      <c r="E26" s="80" t="s">
        <v>39</v>
      </c>
      <c r="F26" s="78">
        <v>481.45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2888.7</v>
      </c>
      <c r="BB26" s="48">
        <f t="shared" si="6"/>
        <v>2888.7</v>
      </c>
      <c r="BC26" s="37" t="str">
        <f t="shared" si="7"/>
        <v>INR  Two Thousand Eight Hundred &amp; Eighty Eight  and Paise Seventy Only</v>
      </c>
      <c r="IA26" s="38">
        <v>13</v>
      </c>
      <c r="IB26" s="77" t="s">
        <v>114</v>
      </c>
      <c r="IC26" s="38" t="s">
        <v>58</v>
      </c>
      <c r="ID26" s="38">
        <v>6</v>
      </c>
      <c r="IE26" s="39" t="s">
        <v>39</v>
      </c>
      <c r="IF26" s="39" t="s">
        <v>44</v>
      </c>
      <c r="IG26" s="39" t="s">
        <v>45</v>
      </c>
      <c r="IH26" s="39">
        <v>213</v>
      </c>
      <c r="II26" s="39" t="s">
        <v>39</v>
      </c>
    </row>
    <row r="27" spans="1:243" s="38" customFormat="1" ht="42.75" customHeight="1">
      <c r="A27" s="22">
        <v>14</v>
      </c>
      <c r="B27" s="81" t="s">
        <v>115</v>
      </c>
      <c r="C27" s="24" t="s">
        <v>59</v>
      </c>
      <c r="D27" s="78">
        <v>1</v>
      </c>
      <c r="E27" s="80" t="s">
        <v>39</v>
      </c>
      <c r="F27" s="78">
        <v>409.45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409.45</v>
      </c>
      <c r="BB27" s="48">
        <f t="shared" si="6"/>
        <v>409.45</v>
      </c>
      <c r="BC27" s="37" t="str">
        <f t="shared" si="7"/>
        <v>INR  Four Hundred &amp; Nine  and Paise Forty Five Only</v>
      </c>
      <c r="IA27" s="38">
        <v>14</v>
      </c>
      <c r="IB27" s="77" t="s">
        <v>115</v>
      </c>
      <c r="IC27" s="38" t="s">
        <v>59</v>
      </c>
      <c r="ID27" s="38">
        <v>1</v>
      </c>
      <c r="IE27" s="39" t="s">
        <v>39</v>
      </c>
      <c r="IF27" s="39" t="s">
        <v>35</v>
      </c>
      <c r="IG27" s="39" t="s">
        <v>47</v>
      </c>
      <c r="IH27" s="39">
        <v>10</v>
      </c>
      <c r="II27" s="39" t="s">
        <v>39</v>
      </c>
    </row>
    <row r="28" spans="1:243" s="38" customFormat="1" ht="56.25" customHeight="1">
      <c r="A28" s="22">
        <v>15</v>
      </c>
      <c r="B28" s="81" t="s">
        <v>116</v>
      </c>
      <c r="C28" s="24" t="s">
        <v>60</v>
      </c>
      <c r="D28" s="78">
        <v>1</v>
      </c>
      <c r="E28" s="80" t="s">
        <v>39</v>
      </c>
      <c r="F28" s="78">
        <v>461.65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461.65</v>
      </c>
      <c r="BB28" s="48">
        <f t="shared" si="6"/>
        <v>461.65</v>
      </c>
      <c r="BC28" s="37" t="str">
        <f t="shared" si="7"/>
        <v>INR  Four Hundred &amp; Sixty One  and Paise Sixty Five Only</v>
      </c>
      <c r="IA28" s="38">
        <v>15</v>
      </c>
      <c r="IB28" s="77" t="s">
        <v>116</v>
      </c>
      <c r="IC28" s="38" t="s">
        <v>60</v>
      </c>
      <c r="ID28" s="38">
        <v>1</v>
      </c>
      <c r="IE28" s="39" t="s">
        <v>39</v>
      </c>
      <c r="IF28" s="39" t="s">
        <v>49</v>
      </c>
      <c r="IG28" s="39" t="s">
        <v>50</v>
      </c>
      <c r="IH28" s="39">
        <v>10</v>
      </c>
      <c r="II28" s="39" t="s">
        <v>39</v>
      </c>
    </row>
    <row r="29" spans="1:243" s="38" customFormat="1" ht="47.25" customHeight="1">
      <c r="A29" s="22">
        <v>16</v>
      </c>
      <c r="B29" s="81" t="s">
        <v>117</v>
      </c>
      <c r="C29" s="24" t="s">
        <v>61</v>
      </c>
      <c r="D29" s="78">
        <v>1</v>
      </c>
      <c r="E29" s="80" t="s">
        <v>39</v>
      </c>
      <c r="F29" s="78">
        <v>390.75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390.75</v>
      </c>
      <c r="BB29" s="48">
        <f t="shared" si="6"/>
        <v>390.75</v>
      </c>
      <c r="BC29" s="37" t="str">
        <f t="shared" si="7"/>
        <v>INR  Three Hundred &amp; Ninety  and Paise Seventy Five Only</v>
      </c>
      <c r="IA29" s="38">
        <v>16</v>
      </c>
      <c r="IB29" s="77" t="s">
        <v>117</v>
      </c>
      <c r="IC29" s="38" t="s">
        <v>61</v>
      </c>
      <c r="ID29" s="38">
        <v>1</v>
      </c>
      <c r="IE29" s="39" t="s">
        <v>39</v>
      </c>
      <c r="IF29" s="39" t="s">
        <v>44</v>
      </c>
      <c r="IG29" s="39" t="s">
        <v>63</v>
      </c>
      <c r="IH29" s="39">
        <v>10</v>
      </c>
      <c r="II29" s="39" t="s">
        <v>39</v>
      </c>
    </row>
    <row r="30" spans="1:243" s="38" customFormat="1" ht="47.25" customHeight="1">
      <c r="A30" s="22">
        <v>17</v>
      </c>
      <c r="B30" s="81" t="s">
        <v>118</v>
      </c>
      <c r="C30" s="24" t="s">
        <v>62</v>
      </c>
      <c r="D30" s="78">
        <v>1</v>
      </c>
      <c r="E30" s="80" t="s">
        <v>39</v>
      </c>
      <c r="F30" s="78">
        <v>667.7</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667.7</v>
      </c>
      <c r="BB30" s="48">
        <f t="shared" si="6"/>
        <v>667.7</v>
      </c>
      <c r="BC30" s="37" t="str">
        <f t="shared" si="7"/>
        <v>INR  Six Hundred &amp; Sixty Seven  and Paise Seventy Only</v>
      </c>
      <c r="IA30" s="38">
        <v>17</v>
      </c>
      <c r="IB30" s="77" t="s">
        <v>118</v>
      </c>
      <c r="IC30" s="38" t="s">
        <v>62</v>
      </c>
      <c r="ID30" s="38">
        <v>1</v>
      </c>
      <c r="IE30" s="39" t="s">
        <v>39</v>
      </c>
      <c r="IF30" s="39" t="s">
        <v>44</v>
      </c>
      <c r="IG30" s="39" t="s">
        <v>63</v>
      </c>
      <c r="IH30" s="39">
        <v>10</v>
      </c>
      <c r="II30" s="39" t="s">
        <v>39</v>
      </c>
    </row>
    <row r="31" spans="1:243" s="38" customFormat="1" ht="66.75" customHeight="1">
      <c r="A31" s="22">
        <v>18</v>
      </c>
      <c r="B31" s="81" t="s">
        <v>119</v>
      </c>
      <c r="C31" s="24" t="s">
        <v>70</v>
      </c>
      <c r="D31" s="78">
        <v>1</v>
      </c>
      <c r="E31" s="80" t="s">
        <v>39</v>
      </c>
      <c r="F31" s="78">
        <v>1512.55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1512.55</v>
      </c>
      <c r="BB31" s="48">
        <f t="shared" si="6"/>
        <v>1512.55</v>
      </c>
      <c r="BC31" s="37" t="str">
        <f t="shared" si="7"/>
        <v>INR  One Thousand Five Hundred &amp; Twelve  and Paise Fifty Five Only</v>
      </c>
      <c r="IA31" s="38">
        <v>18</v>
      </c>
      <c r="IB31" s="77" t="s">
        <v>119</v>
      </c>
      <c r="IC31" s="38" t="s">
        <v>70</v>
      </c>
      <c r="ID31" s="38">
        <v>1</v>
      </c>
      <c r="IE31" s="39" t="s">
        <v>39</v>
      </c>
      <c r="IF31" s="39" t="s">
        <v>44</v>
      </c>
      <c r="IG31" s="39" t="s">
        <v>63</v>
      </c>
      <c r="IH31" s="39">
        <v>10</v>
      </c>
      <c r="II31" s="39" t="s">
        <v>39</v>
      </c>
    </row>
    <row r="32" spans="1:243" s="38" customFormat="1" ht="21" customHeight="1">
      <c r="A32" s="22">
        <v>19</v>
      </c>
      <c r="B32" s="93" t="s">
        <v>120</v>
      </c>
      <c r="C32" s="24" t="s">
        <v>71</v>
      </c>
      <c r="D32" s="78">
        <v>2</v>
      </c>
      <c r="E32" s="80" t="s">
        <v>39</v>
      </c>
      <c r="F32" s="78">
        <v>44.6</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89.2</v>
      </c>
      <c r="BB32" s="48">
        <f>BA32+SUM(N32:AZ32)</f>
        <v>89.2</v>
      </c>
      <c r="BC32" s="37" t="str">
        <f>SpellNumber(L32,BB32)</f>
        <v>INR  Eighty Nine and Paise Twenty Only</v>
      </c>
      <c r="IA32" s="38">
        <v>19</v>
      </c>
      <c r="IB32" s="77" t="s">
        <v>149</v>
      </c>
      <c r="IC32" s="38" t="s">
        <v>71</v>
      </c>
      <c r="ID32" s="38">
        <v>2</v>
      </c>
      <c r="IE32" s="39" t="s">
        <v>39</v>
      </c>
      <c r="IF32" s="39" t="s">
        <v>44</v>
      </c>
      <c r="IG32" s="39" t="s">
        <v>63</v>
      </c>
      <c r="IH32" s="39">
        <v>10</v>
      </c>
      <c r="II32" s="39" t="s">
        <v>39</v>
      </c>
    </row>
    <row r="33" spans="1:243" s="38" customFormat="1" ht="70.5" customHeight="1">
      <c r="A33" s="22">
        <v>20</v>
      </c>
      <c r="B33" s="81" t="s">
        <v>121</v>
      </c>
      <c r="C33" s="24" t="s">
        <v>72</v>
      </c>
      <c r="D33" s="78">
        <v>1</v>
      </c>
      <c r="E33" s="80" t="s">
        <v>39</v>
      </c>
      <c r="F33" s="78">
        <v>5421.5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5421.5</v>
      </c>
      <c r="BB33" s="48">
        <f t="shared" si="6"/>
        <v>5421.5</v>
      </c>
      <c r="BC33" s="37" t="str">
        <f t="shared" si="7"/>
        <v>INR  Five Thousand Four Hundred &amp; Twenty One  and Paise Fifty Only</v>
      </c>
      <c r="IA33" s="38">
        <v>20</v>
      </c>
      <c r="IB33" s="77" t="s">
        <v>121</v>
      </c>
      <c r="IC33" s="38" t="s">
        <v>72</v>
      </c>
      <c r="ID33" s="38">
        <v>1</v>
      </c>
      <c r="IE33" s="39" t="s">
        <v>39</v>
      </c>
      <c r="IF33" s="39" t="s">
        <v>44</v>
      </c>
      <c r="IG33" s="39" t="s">
        <v>63</v>
      </c>
      <c r="IH33" s="39">
        <v>10</v>
      </c>
      <c r="II33" s="39" t="s">
        <v>39</v>
      </c>
    </row>
    <row r="34" spans="1:243" s="38" customFormat="1" ht="81" customHeight="1">
      <c r="A34" s="22">
        <v>21</v>
      </c>
      <c r="B34" s="81" t="s">
        <v>122</v>
      </c>
      <c r="C34" s="24" t="s">
        <v>73</v>
      </c>
      <c r="D34" s="78">
        <v>1</v>
      </c>
      <c r="E34" s="80" t="s">
        <v>39</v>
      </c>
      <c r="F34" s="78">
        <v>5260.95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5260.95</v>
      </c>
      <c r="BB34" s="48">
        <f t="shared" si="6"/>
        <v>5260.95</v>
      </c>
      <c r="BC34" s="37" t="str">
        <f t="shared" si="7"/>
        <v>INR  Five Thousand Two Hundred &amp; Sixty  and Paise Ninety Five Only</v>
      </c>
      <c r="IA34" s="38">
        <v>21</v>
      </c>
      <c r="IB34" s="77" t="s">
        <v>122</v>
      </c>
      <c r="IC34" s="38" t="s">
        <v>73</v>
      </c>
      <c r="ID34" s="38">
        <v>1</v>
      </c>
      <c r="IE34" s="39" t="s">
        <v>39</v>
      </c>
      <c r="IF34" s="39" t="s">
        <v>44</v>
      </c>
      <c r="IG34" s="39" t="s">
        <v>63</v>
      </c>
      <c r="IH34" s="39">
        <v>10</v>
      </c>
      <c r="II34" s="39" t="s">
        <v>39</v>
      </c>
    </row>
    <row r="35" spans="1:243" s="38" customFormat="1" ht="54" customHeight="1">
      <c r="A35" s="22">
        <v>22</v>
      </c>
      <c r="B35" s="93" t="s">
        <v>123</v>
      </c>
      <c r="C35" s="24" t="s">
        <v>74</v>
      </c>
      <c r="D35" s="78">
        <v>1</v>
      </c>
      <c r="E35" s="80" t="s">
        <v>39</v>
      </c>
      <c r="F35" s="78">
        <v>2751.3</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2751.3</v>
      </c>
      <c r="BB35" s="48">
        <f t="shared" si="6"/>
        <v>2751.3</v>
      </c>
      <c r="BC35" s="37" t="str">
        <f t="shared" si="7"/>
        <v>INR  Two Thousand Seven Hundred &amp; Fifty One  and Paise Thirty Only</v>
      </c>
      <c r="IA35" s="38">
        <v>22</v>
      </c>
      <c r="IB35" s="77" t="s">
        <v>123</v>
      </c>
      <c r="IC35" s="38" t="s">
        <v>74</v>
      </c>
      <c r="ID35" s="38">
        <v>1</v>
      </c>
      <c r="IE35" s="39" t="s">
        <v>39</v>
      </c>
      <c r="IF35" s="39" t="s">
        <v>44</v>
      </c>
      <c r="IG35" s="39" t="s">
        <v>63</v>
      </c>
      <c r="IH35" s="39">
        <v>10</v>
      </c>
      <c r="II35" s="39" t="s">
        <v>39</v>
      </c>
    </row>
    <row r="36" spans="1:243" s="38" customFormat="1" ht="46.5" customHeight="1">
      <c r="A36" s="22">
        <v>23</v>
      </c>
      <c r="B36" s="81" t="s">
        <v>124</v>
      </c>
      <c r="C36" s="24" t="s">
        <v>75</v>
      </c>
      <c r="D36" s="78">
        <v>1</v>
      </c>
      <c r="E36" s="80" t="s">
        <v>39</v>
      </c>
      <c r="F36" s="78">
        <v>87.7</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87.7</v>
      </c>
      <c r="BB36" s="48">
        <f t="shared" si="6"/>
        <v>87.7</v>
      </c>
      <c r="BC36" s="37" t="str">
        <f t="shared" si="7"/>
        <v>INR  Eighty Seven and Paise Seventy Only</v>
      </c>
      <c r="IA36" s="38">
        <v>23</v>
      </c>
      <c r="IB36" s="77" t="s">
        <v>124</v>
      </c>
      <c r="IC36" s="38" t="s">
        <v>75</v>
      </c>
      <c r="ID36" s="38">
        <v>1</v>
      </c>
      <c r="IE36" s="39" t="s">
        <v>39</v>
      </c>
      <c r="IF36" s="39" t="s">
        <v>44</v>
      </c>
      <c r="IG36" s="39" t="s">
        <v>63</v>
      </c>
      <c r="IH36" s="39">
        <v>10</v>
      </c>
      <c r="II36" s="39" t="s">
        <v>39</v>
      </c>
    </row>
    <row r="37" spans="1:243" s="38" customFormat="1" ht="38.25" customHeight="1">
      <c r="A37" s="22">
        <v>24</v>
      </c>
      <c r="B37" s="81" t="s">
        <v>125</v>
      </c>
      <c r="C37" s="24" t="s">
        <v>76</v>
      </c>
      <c r="D37" s="78">
        <v>1</v>
      </c>
      <c r="E37" s="80" t="s">
        <v>39</v>
      </c>
      <c r="F37" s="78">
        <v>1283.05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1283.05</v>
      </c>
      <c r="BB37" s="48">
        <f t="shared" si="6"/>
        <v>1283.05</v>
      </c>
      <c r="BC37" s="37" t="str">
        <f t="shared" si="7"/>
        <v>INR  One Thousand Two Hundred &amp; Eighty Three  and Paise Five Only</v>
      </c>
      <c r="IA37" s="38">
        <v>24</v>
      </c>
      <c r="IB37" s="77" t="s">
        <v>150</v>
      </c>
      <c r="IC37" s="38" t="s">
        <v>76</v>
      </c>
      <c r="ID37" s="38">
        <v>1</v>
      </c>
      <c r="IE37" s="39" t="s">
        <v>39</v>
      </c>
      <c r="IF37" s="39" t="s">
        <v>44</v>
      </c>
      <c r="IG37" s="39" t="s">
        <v>63</v>
      </c>
      <c r="IH37" s="39">
        <v>10</v>
      </c>
      <c r="II37" s="39" t="s">
        <v>39</v>
      </c>
    </row>
    <row r="38" spans="1:243" s="38" customFormat="1" ht="72" customHeight="1">
      <c r="A38" s="22">
        <v>25</v>
      </c>
      <c r="B38" s="91" t="s">
        <v>126</v>
      </c>
      <c r="C38" s="24" t="s">
        <v>77</v>
      </c>
      <c r="D38" s="78">
        <v>1</v>
      </c>
      <c r="E38" s="80" t="s">
        <v>39</v>
      </c>
      <c r="F38" s="78">
        <v>623.5</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623.5</v>
      </c>
      <c r="BB38" s="48">
        <f t="shared" si="6"/>
        <v>623.5</v>
      </c>
      <c r="BC38" s="37" t="str">
        <f t="shared" si="7"/>
        <v>INR  Six Hundred &amp; Twenty Three  and Paise Fifty Only</v>
      </c>
      <c r="IA38" s="38">
        <v>25</v>
      </c>
      <c r="IB38" s="77" t="s">
        <v>126</v>
      </c>
      <c r="IC38" s="38" t="s">
        <v>77</v>
      </c>
      <c r="ID38" s="38">
        <v>1</v>
      </c>
      <c r="IE38" s="39" t="s">
        <v>39</v>
      </c>
      <c r="IF38" s="39" t="s">
        <v>44</v>
      </c>
      <c r="IG38" s="39" t="s">
        <v>63</v>
      </c>
      <c r="IH38" s="39">
        <v>10</v>
      </c>
      <c r="II38" s="39" t="s">
        <v>39</v>
      </c>
    </row>
    <row r="39" spans="1:243" s="38" customFormat="1" ht="57" customHeight="1">
      <c r="A39" s="22">
        <v>26.1</v>
      </c>
      <c r="B39" s="81" t="s">
        <v>127</v>
      </c>
      <c r="C39" s="24" t="s">
        <v>78</v>
      </c>
      <c r="D39" s="78">
        <v>4</v>
      </c>
      <c r="E39" s="80" t="s">
        <v>144</v>
      </c>
      <c r="F39" s="78">
        <v>284.9</v>
      </c>
      <c r="G39" s="51"/>
      <c r="H39" s="52"/>
      <c r="I39" s="40" t="s">
        <v>40</v>
      </c>
      <c r="J39" s="43">
        <f t="shared" si="4"/>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5"/>
        <v>1139.6</v>
      </c>
      <c r="BB39" s="48">
        <f t="shared" si="6"/>
        <v>1139.6</v>
      </c>
      <c r="BC39" s="37" t="str">
        <f t="shared" si="7"/>
        <v>INR  One Thousand One Hundred &amp; Thirty Nine  and Paise Sixty Only</v>
      </c>
      <c r="IA39" s="38">
        <v>26.1</v>
      </c>
      <c r="IB39" s="77" t="s">
        <v>127</v>
      </c>
      <c r="IC39" s="38" t="s">
        <v>78</v>
      </c>
      <c r="ID39" s="38">
        <v>4</v>
      </c>
      <c r="IE39" s="39" t="s">
        <v>144</v>
      </c>
      <c r="IF39" s="39" t="s">
        <v>44</v>
      </c>
      <c r="IG39" s="39" t="s">
        <v>63</v>
      </c>
      <c r="IH39" s="39">
        <v>10</v>
      </c>
      <c r="II39" s="39" t="s">
        <v>39</v>
      </c>
    </row>
    <row r="40" spans="1:243" s="38" customFormat="1" ht="21" customHeight="1">
      <c r="A40" s="22">
        <v>26.2</v>
      </c>
      <c r="B40" s="81" t="s">
        <v>128</v>
      </c>
      <c r="C40" s="24" t="s">
        <v>86</v>
      </c>
      <c r="D40" s="78">
        <v>1</v>
      </c>
      <c r="E40" s="80" t="s">
        <v>144</v>
      </c>
      <c r="F40" s="78">
        <v>438</v>
      </c>
      <c r="G40" s="51"/>
      <c r="H40" s="52"/>
      <c r="I40" s="40" t="s">
        <v>40</v>
      </c>
      <c r="J40" s="43">
        <f aca="true" t="shared" si="8" ref="J40:J54">IF(I40="Less(-)",-1,1)</f>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aca="true" t="shared" si="9" ref="BA40:BA54">total_amount_ba($B$2,$D$2,D40,F40,J40,K40,M40)</f>
        <v>438</v>
      </c>
      <c r="BB40" s="48">
        <f aca="true" t="shared" si="10" ref="BB40:BB54">BA40+SUM(N40:AZ40)</f>
        <v>438</v>
      </c>
      <c r="BC40" s="37" t="str">
        <f aca="true" t="shared" si="11" ref="BC40:BC54">SpellNumber(L40,BB40)</f>
        <v>INR  Four Hundred &amp; Thirty Eight  Only</v>
      </c>
      <c r="IA40" s="38">
        <v>26.2</v>
      </c>
      <c r="IB40" s="77" t="s">
        <v>128</v>
      </c>
      <c r="IC40" s="38" t="s">
        <v>86</v>
      </c>
      <c r="ID40" s="38">
        <v>1</v>
      </c>
      <c r="IE40" s="39" t="s">
        <v>144</v>
      </c>
      <c r="IF40" s="39" t="s">
        <v>44</v>
      </c>
      <c r="IG40" s="39" t="s">
        <v>63</v>
      </c>
      <c r="IH40" s="39">
        <v>10</v>
      </c>
      <c r="II40" s="39" t="s">
        <v>39</v>
      </c>
    </row>
    <row r="41" spans="1:243" s="38" customFormat="1" ht="32.25" customHeight="1">
      <c r="A41" s="22">
        <v>27</v>
      </c>
      <c r="B41" s="81" t="s">
        <v>129</v>
      </c>
      <c r="C41" s="24" t="s">
        <v>87</v>
      </c>
      <c r="D41" s="78">
        <v>2</v>
      </c>
      <c r="E41" s="80" t="s">
        <v>39</v>
      </c>
      <c r="F41" s="78">
        <v>418.95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837.9</v>
      </c>
      <c r="BB41" s="48">
        <f t="shared" si="10"/>
        <v>837.9</v>
      </c>
      <c r="BC41" s="37" t="str">
        <f t="shared" si="11"/>
        <v>INR  Eight Hundred &amp; Thirty Seven  and Paise Ninety Only</v>
      </c>
      <c r="IA41" s="38">
        <v>27</v>
      </c>
      <c r="IB41" s="77" t="s">
        <v>129</v>
      </c>
      <c r="IC41" s="38" t="s">
        <v>87</v>
      </c>
      <c r="ID41" s="38">
        <v>2</v>
      </c>
      <c r="IE41" s="39" t="s">
        <v>39</v>
      </c>
      <c r="IF41" s="39" t="s">
        <v>44</v>
      </c>
      <c r="IG41" s="39" t="s">
        <v>63</v>
      </c>
      <c r="IH41" s="39">
        <v>10</v>
      </c>
      <c r="II41" s="39" t="s">
        <v>39</v>
      </c>
    </row>
    <row r="42" spans="1:243" s="38" customFormat="1" ht="44.25" customHeight="1">
      <c r="A42" s="22">
        <v>28</v>
      </c>
      <c r="B42" s="81" t="s">
        <v>130</v>
      </c>
      <c r="C42" s="24" t="s">
        <v>88</v>
      </c>
      <c r="D42" s="78">
        <v>3</v>
      </c>
      <c r="E42" s="80" t="s">
        <v>39</v>
      </c>
      <c r="F42" s="78">
        <v>606.25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1818.75</v>
      </c>
      <c r="BB42" s="48">
        <f t="shared" si="10"/>
        <v>1818.75</v>
      </c>
      <c r="BC42" s="37" t="str">
        <f t="shared" si="11"/>
        <v>INR  One Thousand Eight Hundred &amp; Eighteen  and Paise Seventy Five Only</v>
      </c>
      <c r="IA42" s="38">
        <v>28</v>
      </c>
      <c r="IB42" s="77" t="s">
        <v>130</v>
      </c>
      <c r="IC42" s="38" t="s">
        <v>88</v>
      </c>
      <c r="ID42" s="38">
        <v>3</v>
      </c>
      <c r="IE42" s="39" t="s">
        <v>39</v>
      </c>
      <c r="IF42" s="39" t="s">
        <v>44</v>
      </c>
      <c r="IG42" s="39" t="s">
        <v>63</v>
      </c>
      <c r="IH42" s="39">
        <v>10</v>
      </c>
      <c r="II42" s="39" t="s">
        <v>39</v>
      </c>
    </row>
    <row r="43" spans="1:243" s="38" customFormat="1" ht="35.25" customHeight="1">
      <c r="A43" s="22">
        <v>29</v>
      </c>
      <c r="B43" s="93" t="s">
        <v>131</v>
      </c>
      <c r="C43" s="24" t="s">
        <v>89</v>
      </c>
      <c r="D43" s="78">
        <v>1</v>
      </c>
      <c r="E43" s="80" t="s">
        <v>68</v>
      </c>
      <c r="F43" s="78">
        <v>111.75</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111.75</v>
      </c>
      <c r="BB43" s="48">
        <f t="shared" si="10"/>
        <v>111.75</v>
      </c>
      <c r="BC43" s="37" t="str">
        <f t="shared" si="11"/>
        <v>INR  One Hundred &amp; Eleven  and Paise Seventy Five Only</v>
      </c>
      <c r="IA43" s="38">
        <v>29</v>
      </c>
      <c r="IB43" s="77" t="s">
        <v>151</v>
      </c>
      <c r="IC43" s="38" t="s">
        <v>89</v>
      </c>
      <c r="ID43" s="38">
        <v>1</v>
      </c>
      <c r="IE43" s="39" t="s">
        <v>68</v>
      </c>
      <c r="IF43" s="39" t="s">
        <v>44</v>
      </c>
      <c r="IG43" s="39" t="s">
        <v>63</v>
      </c>
      <c r="IH43" s="39">
        <v>10</v>
      </c>
      <c r="II43" s="39" t="s">
        <v>39</v>
      </c>
    </row>
    <row r="44" spans="1:243" s="38" customFormat="1" ht="72" customHeight="1">
      <c r="A44" s="22">
        <v>30</v>
      </c>
      <c r="B44" s="93" t="s">
        <v>132</v>
      </c>
      <c r="C44" s="24" t="s">
        <v>90</v>
      </c>
      <c r="D44" s="78">
        <v>4</v>
      </c>
      <c r="E44" s="80" t="s">
        <v>68</v>
      </c>
      <c r="F44" s="78">
        <v>926.9</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3707.6</v>
      </c>
      <c r="BB44" s="48">
        <f t="shared" si="10"/>
        <v>3707.6</v>
      </c>
      <c r="BC44" s="37" t="str">
        <f t="shared" si="11"/>
        <v>INR  Three Thousand Seven Hundred &amp; Seven  and Paise Sixty Only</v>
      </c>
      <c r="IA44" s="38">
        <v>30</v>
      </c>
      <c r="IB44" s="77" t="s">
        <v>152</v>
      </c>
      <c r="IC44" s="38" t="s">
        <v>90</v>
      </c>
      <c r="ID44" s="38">
        <v>4</v>
      </c>
      <c r="IE44" s="39" t="s">
        <v>68</v>
      </c>
      <c r="IF44" s="39" t="s">
        <v>44</v>
      </c>
      <c r="IG44" s="39" t="s">
        <v>63</v>
      </c>
      <c r="IH44" s="39">
        <v>10</v>
      </c>
      <c r="II44" s="39" t="s">
        <v>39</v>
      </c>
    </row>
    <row r="45" spans="1:243" s="38" customFormat="1" ht="32.25" customHeight="1">
      <c r="A45" s="22">
        <v>31</v>
      </c>
      <c r="B45" s="93" t="s">
        <v>133</v>
      </c>
      <c r="C45" s="24" t="s">
        <v>91</v>
      </c>
      <c r="D45" s="78">
        <v>485</v>
      </c>
      <c r="E45" s="80" t="s">
        <v>68</v>
      </c>
      <c r="F45" s="78">
        <v>18.25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8851.25</v>
      </c>
      <c r="BB45" s="48">
        <f t="shared" si="10"/>
        <v>8851.25</v>
      </c>
      <c r="BC45" s="37" t="str">
        <f t="shared" si="11"/>
        <v>INR  Eight Thousand Eight Hundred &amp; Fifty One  and Paise Twenty Five Only</v>
      </c>
      <c r="IA45" s="38">
        <v>31</v>
      </c>
      <c r="IB45" s="77" t="s">
        <v>153</v>
      </c>
      <c r="IC45" s="38" t="s">
        <v>91</v>
      </c>
      <c r="ID45" s="38">
        <v>485</v>
      </c>
      <c r="IE45" s="39" t="s">
        <v>68</v>
      </c>
      <c r="IF45" s="39" t="s">
        <v>44</v>
      </c>
      <c r="IG45" s="39" t="s">
        <v>63</v>
      </c>
      <c r="IH45" s="39">
        <v>10</v>
      </c>
      <c r="II45" s="39" t="s">
        <v>39</v>
      </c>
    </row>
    <row r="46" spans="1:243" s="38" customFormat="1" ht="31.5" customHeight="1">
      <c r="A46" s="22">
        <v>32</v>
      </c>
      <c r="B46" s="93" t="s">
        <v>134</v>
      </c>
      <c r="C46" s="24" t="s">
        <v>92</v>
      </c>
      <c r="D46" s="78">
        <v>485</v>
      </c>
      <c r="E46" s="80" t="s">
        <v>68</v>
      </c>
      <c r="F46" s="78">
        <v>115.15</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55847.75</v>
      </c>
      <c r="BB46" s="48">
        <f t="shared" si="10"/>
        <v>55847.75</v>
      </c>
      <c r="BC46" s="37" t="str">
        <f t="shared" si="11"/>
        <v>INR  Fifty Five Thousand Eight Hundred &amp; Forty Seven  and Paise Seventy Five Only</v>
      </c>
      <c r="IA46" s="38">
        <v>32</v>
      </c>
      <c r="IB46" s="77" t="s">
        <v>154</v>
      </c>
      <c r="IC46" s="38" t="s">
        <v>92</v>
      </c>
      <c r="ID46" s="38">
        <v>485</v>
      </c>
      <c r="IE46" s="39" t="s">
        <v>68</v>
      </c>
      <c r="IF46" s="39" t="s">
        <v>44</v>
      </c>
      <c r="IG46" s="39" t="s">
        <v>63</v>
      </c>
      <c r="IH46" s="39">
        <v>10</v>
      </c>
      <c r="II46" s="39" t="s">
        <v>39</v>
      </c>
    </row>
    <row r="47" spans="1:243" s="38" customFormat="1" ht="35.25" customHeight="1">
      <c r="A47" s="22">
        <v>33</v>
      </c>
      <c r="B47" s="81" t="s">
        <v>135</v>
      </c>
      <c r="C47" s="24" t="s">
        <v>93</v>
      </c>
      <c r="D47" s="78">
        <v>485</v>
      </c>
      <c r="E47" s="80" t="s">
        <v>68</v>
      </c>
      <c r="F47" s="78">
        <v>153.45</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74423.25</v>
      </c>
      <c r="BB47" s="48">
        <f t="shared" si="10"/>
        <v>74423.25</v>
      </c>
      <c r="BC47" s="37" t="str">
        <f t="shared" si="11"/>
        <v>INR  Seventy Four Thousand Four Hundred &amp; Twenty Three  and Paise Twenty Five Only</v>
      </c>
      <c r="IA47" s="38">
        <v>33</v>
      </c>
      <c r="IB47" s="77" t="s">
        <v>135</v>
      </c>
      <c r="IC47" s="38" t="s">
        <v>93</v>
      </c>
      <c r="ID47" s="38">
        <v>485</v>
      </c>
      <c r="IE47" s="39" t="s">
        <v>68</v>
      </c>
      <c r="IF47" s="39" t="s">
        <v>44</v>
      </c>
      <c r="IG47" s="39" t="s">
        <v>63</v>
      </c>
      <c r="IH47" s="39">
        <v>10</v>
      </c>
      <c r="II47" s="39" t="s">
        <v>39</v>
      </c>
    </row>
    <row r="48" spans="1:243" s="38" customFormat="1" ht="57" customHeight="1">
      <c r="A48" s="22">
        <v>34</v>
      </c>
      <c r="B48" s="81" t="s">
        <v>136</v>
      </c>
      <c r="C48" s="24" t="s">
        <v>94</v>
      </c>
      <c r="D48" s="78">
        <v>272</v>
      </c>
      <c r="E48" s="80" t="s">
        <v>68</v>
      </c>
      <c r="F48" s="78">
        <v>67.35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18319.2</v>
      </c>
      <c r="BB48" s="48">
        <f t="shared" si="10"/>
        <v>18319.2</v>
      </c>
      <c r="BC48" s="37" t="str">
        <f t="shared" si="11"/>
        <v>INR  Eighteen Thousand Three Hundred &amp; Nineteen  and Paise Twenty Only</v>
      </c>
      <c r="IA48" s="38">
        <v>34</v>
      </c>
      <c r="IB48" s="77" t="s">
        <v>136</v>
      </c>
      <c r="IC48" s="38" t="s">
        <v>94</v>
      </c>
      <c r="ID48" s="38">
        <v>272</v>
      </c>
      <c r="IE48" s="39" t="s">
        <v>68</v>
      </c>
      <c r="IF48" s="39" t="s">
        <v>44</v>
      </c>
      <c r="IG48" s="39" t="s">
        <v>63</v>
      </c>
      <c r="IH48" s="39">
        <v>10</v>
      </c>
      <c r="II48" s="39" t="s">
        <v>39</v>
      </c>
    </row>
    <row r="49" spans="1:243" s="38" customFormat="1" ht="57" customHeight="1">
      <c r="A49" s="22">
        <v>35</v>
      </c>
      <c r="B49" s="81" t="s">
        <v>137</v>
      </c>
      <c r="C49" s="24" t="s">
        <v>95</v>
      </c>
      <c r="D49" s="78">
        <v>48</v>
      </c>
      <c r="E49" s="80" t="s">
        <v>68</v>
      </c>
      <c r="F49" s="78">
        <v>79.95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3837.6</v>
      </c>
      <c r="BB49" s="48">
        <f t="shared" si="10"/>
        <v>3837.6</v>
      </c>
      <c r="BC49" s="37" t="str">
        <f t="shared" si="11"/>
        <v>INR  Three Thousand Eight Hundred &amp; Thirty Seven  and Paise Sixty Only</v>
      </c>
      <c r="IA49" s="38">
        <v>35</v>
      </c>
      <c r="IB49" s="77" t="s">
        <v>137</v>
      </c>
      <c r="IC49" s="38" t="s">
        <v>95</v>
      </c>
      <c r="ID49" s="38">
        <v>48</v>
      </c>
      <c r="IE49" s="39" t="s">
        <v>68</v>
      </c>
      <c r="IF49" s="39" t="s">
        <v>44</v>
      </c>
      <c r="IG49" s="39" t="s">
        <v>63</v>
      </c>
      <c r="IH49" s="39">
        <v>10</v>
      </c>
      <c r="II49" s="39" t="s">
        <v>39</v>
      </c>
    </row>
    <row r="50" spans="1:243" s="38" customFormat="1" ht="57" customHeight="1">
      <c r="A50" s="22">
        <v>36</v>
      </c>
      <c r="B50" s="81" t="s">
        <v>138</v>
      </c>
      <c r="C50" s="24" t="s">
        <v>96</v>
      </c>
      <c r="D50" s="78">
        <v>1</v>
      </c>
      <c r="E50" s="80" t="s">
        <v>39</v>
      </c>
      <c r="F50" s="78">
        <v>3163.25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3163.25</v>
      </c>
      <c r="BB50" s="48">
        <f t="shared" si="10"/>
        <v>3163.25</v>
      </c>
      <c r="BC50" s="37" t="str">
        <f t="shared" si="11"/>
        <v>INR  Three Thousand One Hundred &amp; Sixty Three  and Paise Twenty Five Only</v>
      </c>
      <c r="IA50" s="38">
        <v>36</v>
      </c>
      <c r="IB50" s="77" t="s">
        <v>138</v>
      </c>
      <c r="IC50" s="38" t="s">
        <v>96</v>
      </c>
      <c r="ID50" s="38">
        <v>1</v>
      </c>
      <c r="IE50" s="39" t="s">
        <v>39</v>
      </c>
      <c r="IF50" s="39" t="s">
        <v>44</v>
      </c>
      <c r="IG50" s="39" t="s">
        <v>63</v>
      </c>
      <c r="IH50" s="39">
        <v>10</v>
      </c>
      <c r="II50" s="39" t="s">
        <v>39</v>
      </c>
    </row>
    <row r="51" spans="1:243" s="38" customFormat="1" ht="97.5" customHeight="1">
      <c r="A51" s="22">
        <v>37</v>
      </c>
      <c r="B51" s="93" t="s">
        <v>139</v>
      </c>
      <c r="C51" s="24" t="s">
        <v>97</v>
      </c>
      <c r="D51" s="78">
        <v>10</v>
      </c>
      <c r="E51" s="80" t="s">
        <v>68</v>
      </c>
      <c r="F51" s="78">
        <v>415.65</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4156.5</v>
      </c>
      <c r="BB51" s="48">
        <f t="shared" si="10"/>
        <v>4156.5</v>
      </c>
      <c r="BC51" s="37" t="str">
        <f t="shared" si="11"/>
        <v>INR  Four Thousand One Hundred &amp; Fifty Six  and Paise Fifty Only</v>
      </c>
      <c r="IA51" s="38">
        <v>37</v>
      </c>
      <c r="IB51" s="77" t="s">
        <v>155</v>
      </c>
      <c r="IC51" s="38" t="s">
        <v>97</v>
      </c>
      <c r="ID51" s="38">
        <v>10</v>
      </c>
      <c r="IE51" s="39" t="s">
        <v>68</v>
      </c>
      <c r="IF51" s="39" t="s">
        <v>44</v>
      </c>
      <c r="IG51" s="39" t="s">
        <v>63</v>
      </c>
      <c r="IH51" s="39">
        <v>10</v>
      </c>
      <c r="II51" s="39" t="s">
        <v>39</v>
      </c>
    </row>
    <row r="52" spans="1:243" s="38" customFormat="1" ht="34.5" customHeight="1">
      <c r="A52" s="22">
        <v>38</v>
      </c>
      <c r="B52" s="93" t="s">
        <v>140</v>
      </c>
      <c r="C52" s="24" t="s">
        <v>98</v>
      </c>
      <c r="D52" s="78">
        <v>1</v>
      </c>
      <c r="E52" s="80" t="s">
        <v>68</v>
      </c>
      <c r="F52" s="78">
        <v>1792.55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1792.55</v>
      </c>
      <c r="BB52" s="48">
        <f t="shared" si="10"/>
        <v>1792.55</v>
      </c>
      <c r="BC52" s="37" t="str">
        <f t="shared" si="11"/>
        <v>INR  One Thousand Seven Hundred &amp; Ninety Two  and Paise Fifty Five Only</v>
      </c>
      <c r="IA52" s="38">
        <v>38</v>
      </c>
      <c r="IB52" s="77" t="s">
        <v>140</v>
      </c>
      <c r="IC52" s="38" t="s">
        <v>98</v>
      </c>
      <c r="ID52" s="38">
        <v>1</v>
      </c>
      <c r="IE52" s="39" t="s">
        <v>68</v>
      </c>
      <c r="IF52" s="39" t="s">
        <v>44</v>
      </c>
      <c r="IG52" s="39" t="s">
        <v>63</v>
      </c>
      <c r="IH52" s="39">
        <v>10</v>
      </c>
      <c r="II52" s="39" t="s">
        <v>39</v>
      </c>
    </row>
    <row r="53" spans="1:243" s="38" customFormat="1" ht="57" customHeight="1">
      <c r="A53" s="22">
        <v>39</v>
      </c>
      <c r="B53" s="93" t="s">
        <v>141</v>
      </c>
      <c r="C53" s="24" t="s">
        <v>99</v>
      </c>
      <c r="D53" s="78">
        <v>4</v>
      </c>
      <c r="E53" s="80" t="s">
        <v>68</v>
      </c>
      <c r="F53" s="78">
        <v>1353.6</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5414.4</v>
      </c>
      <c r="BB53" s="48">
        <f t="shared" si="10"/>
        <v>5414.4</v>
      </c>
      <c r="BC53" s="37" t="str">
        <f t="shared" si="11"/>
        <v>INR  Five Thousand Four Hundred &amp; Fourteen  and Paise Forty Only</v>
      </c>
      <c r="IA53" s="38">
        <v>39</v>
      </c>
      <c r="IB53" s="77" t="s">
        <v>141</v>
      </c>
      <c r="IC53" s="38" t="s">
        <v>99</v>
      </c>
      <c r="ID53" s="38">
        <v>4</v>
      </c>
      <c r="IE53" s="39" t="s">
        <v>68</v>
      </c>
      <c r="IF53" s="39" t="s">
        <v>44</v>
      </c>
      <c r="IG53" s="39" t="s">
        <v>63</v>
      </c>
      <c r="IH53" s="39">
        <v>10</v>
      </c>
      <c r="II53" s="39" t="s">
        <v>39</v>
      </c>
    </row>
    <row r="54" spans="1:243" s="38" customFormat="1" ht="30" customHeight="1">
      <c r="A54" s="22">
        <v>40</v>
      </c>
      <c r="B54" s="92" t="s">
        <v>142</v>
      </c>
      <c r="C54" s="24" t="s">
        <v>100</v>
      </c>
      <c r="D54" s="78">
        <v>4</v>
      </c>
      <c r="E54" s="80" t="s">
        <v>145</v>
      </c>
      <c r="F54" s="78">
        <v>339</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1356</v>
      </c>
      <c r="BB54" s="48">
        <f t="shared" si="10"/>
        <v>1356</v>
      </c>
      <c r="BC54" s="37" t="str">
        <f t="shared" si="11"/>
        <v>INR  One Thousand Three Hundred &amp; Fifty Six  Only</v>
      </c>
      <c r="IA54" s="38">
        <v>40</v>
      </c>
      <c r="IB54" s="77" t="s">
        <v>156</v>
      </c>
      <c r="IC54" s="38" t="s">
        <v>100</v>
      </c>
      <c r="ID54" s="38">
        <v>4</v>
      </c>
      <c r="IE54" s="39" t="s">
        <v>145</v>
      </c>
      <c r="IF54" s="39" t="s">
        <v>44</v>
      </c>
      <c r="IG54" s="39" t="s">
        <v>63</v>
      </c>
      <c r="IH54" s="39">
        <v>10</v>
      </c>
      <c r="II54" s="39" t="s">
        <v>39</v>
      </c>
    </row>
    <row r="55" spans="1:243" s="38" customFormat="1" ht="48" customHeight="1">
      <c r="A55" s="53" t="s">
        <v>83</v>
      </c>
      <c r="B55" s="54"/>
      <c r="C55" s="55"/>
      <c r="D55" s="56"/>
      <c r="E55" s="56"/>
      <c r="F55" s="56"/>
      <c r="G55" s="56"/>
      <c r="H55" s="57"/>
      <c r="I55" s="57"/>
      <c r="J55" s="57"/>
      <c r="K55" s="57"/>
      <c r="L55" s="58"/>
      <c r="BA55" s="59">
        <f>SUM(BA13:BA54)</f>
        <v>257635.85</v>
      </c>
      <c r="BB55" s="60">
        <f>SUM(BB13:BB54)</f>
        <v>257635.85</v>
      </c>
      <c r="BC55" s="37" t="str">
        <f>SpellNumber($E$2,BB55)</f>
        <v>INR  Two Lakh Fifty Seven Thousand Six Hundred &amp; Thirty Five  and Paise Eighty Five Only</v>
      </c>
      <c r="IE55" s="39">
        <v>4</v>
      </c>
      <c r="IF55" s="39" t="s">
        <v>44</v>
      </c>
      <c r="IG55" s="39" t="s">
        <v>63</v>
      </c>
      <c r="IH55" s="39">
        <v>10</v>
      </c>
      <c r="II55" s="39" t="s">
        <v>39</v>
      </c>
    </row>
    <row r="56" spans="1:243" s="69" customFormat="1" ht="18">
      <c r="A56" s="54" t="s">
        <v>84</v>
      </c>
      <c r="B56" s="61"/>
      <c r="C56" s="62"/>
      <c r="D56" s="63"/>
      <c r="E56" s="75" t="s">
        <v>65</v>
      </c>
      <c r="F56" s="76"/>
      <c r="G56" s="64"/>
      <c r="H56" s="65"/>
      <c r="I56" s="65"/>
      <c r="J56" s="65"/>
      <c r="K56" s="66"/>
      <c r="L56" s="67"/>
      <c r="M56" s="68"/>
      <c r="O56" s="38"/>
      <c r="P56" s="38"/>
      <c r="Q56" s="38"/>
      <c r="R56" s="38"/>
      <c r="S56" s="38"/>
      <c r="BA56" s="70">
        <f>IF(ISBLANK(F56),0,IF(E56="Excess (+)",ROUND(BA55+(BA55*F56),2),IF(E56="Less (-)",ROUND(BA55+(BA55*F56*(-1)),2),IF(E56="At Par",BA55,0))))</f>
        <v>0</v>
      </c>
      <c r="BB56" s="71">
        <f>ROUND(BA56,0)</f>
        <v>0</v>
      </c>
      <c r="BC56" s="37" t="str">
        <f>SpellNumber($E$2,BB56)</f>
        <v>INR Zero Only</v>
      </c>
      <c r="IE56" s="72"/>
      <c r="IF56" s="72"/>
      <c r="IG56" s="72"/>
      <c r="IH56" s="72"/>
      <c r="II56" s="72"/>
    </row>
    <row r="57" spans="1:243" s="69" customFormat="1" ht="18">
      <c r="A57" s="53" t="s">
        <v>85</v>
      </c>
      <c r="B57" s="53"/>
      <c r="C57" s="83" t="str">
        <f>SpellNumber($E$2,BB56)</f>
        <v>INR Zero Only</v>
      </c>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IE57" s="72"/>
      <c r="IF57" s="72"/>
      <c r="IG57" s="72"/>
      <c r="IH57" s="72"/>
      <c r="II57" s="72"/>
    </row>
    <row r="58" ht="15"/>
    <row r="59" ht="15"/>
    <row r="60" ht="15"/>
    <row r="61" ht="15"/>
    <row r="62" ht="15"/>
    <row r="63" ht="15"/>
    <row r="64" ht="15"/>
  </sheetData>
  <sheetProtection password="EEC8" sheet="1"/>
  <mergeCells count="8">
    <mergeCell ref="A9:BC9"/>
    <mergeCell ref="C57:BC57"/>
    <mergeCell ref="A1:L1"/>
    <mergeCell ref="A4:BC4"/>
    <mergeCell ref="A5:BC5"/>
    <mergeCell ref="A6:BC6"/>
    <mergeCell ref="A7:BC7"/>
    <mergeCell ref="B8:BC8"/>
  </mergeCells>
  <dataValidations count="21">
    <dataValidation type="list" allowBlank="1" showErrorMessage="1" sqref="E5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decimal" allowBlank="1" showInputMessage="1" showErrorMessage="1" promptTitle="Rate Entry" prompt="Please enter the Rate in Rupees for this item. " errorTitle="Invaid Entry" error="Only Numeric Values are allowed. " sqref="H28:H5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5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list" allowBlank="1" showErrorMessage="1" sqref="K13:K54">
      <formula1>"Partial Conversion,Full Conversion"</formula1>
      <formula2>0</formula2>
    </dataValidation>
    <dataValidation allowBlank="1" showInputMessage="1" showErrorMessage="1" promptTitle="Addition / Deduction" prompt="Please Choose the correct One" sqref="J13:J54">
      <formula1>0</formula1>
      <formula2>0</formula2>
    </dataValidation>
    <dataValidation type="list" showErrorMessage="1" sqref="I13:I54">
      <formula1>"Excess(+),Less(-)"</formula1>
      <formula2>0</formula2>
    </dataValidation>
    <dataValidation allowBlank="1" showInputMessage="1" showErrorMessage="1" promptTitle="Itemcode/Make" prompt="Please enter text" sqref="C13:C5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allowBlank="1" showInputMessage="1" showErrorMessage="1" promptTitle="Units" prompt="Please enter Units in text" sqref="E13:E54">
      <formula1>0</formula1>
      <formula2>0</formula2>
    </dataValidation>
    <dataValidation type="decimal" allowBlank="1" showInputMessage="1" showErrorMessage="1" promptTitle="Quantity" prompt="Please enter the Quantity for this item. " errorTitle="Invalid Entry" error="Only Numeric Values are allowed. " sqref="F13:F54 D13:D5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4 L53">
      <formula1>"INR"</formula1>
    </dataValidation>
    <dataValidation type="decimal" allowBlank="1" showErrorMessage="1" errorTitle="Invalid Entry" error="Only Numeric Values are allowed. " sqref="A13:A5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64</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2022-07-22T09:32:38Z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