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<sst xmlns="http://schemas.openxmlformats.org/spreadsheetml/2006/main" count="120" uniqueCount="60">
  <si>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</si>
  <si>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</si>
  <si>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</si>
  <si>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</si>
  <si>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</si>
  <si>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</si>
  <si>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</si>
  <si>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</si>
  <si>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</si>
  <si>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</si>
  <si>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</si>
  <si>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</si>
  <si>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</si>
  <si>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</si>
  <si>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</si>
  <si>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</si>
  <si>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</si>
  <si>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</si>
  <si>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</si>
  <si>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</si>
  <si>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</si>
  <si>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</si>
  <si>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</si>
  <si>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</si>
  <si>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</si>
  <si>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</si>
  <si>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</si>
  <si>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</si>
  <si>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</si>
  <si>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</si>
  <si>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</si>
  <si>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</si>
  <si>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</si>
  <si>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</si>
  <si>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</si>
  <si>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</si>
  <si>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</si>
  <si>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</si>
  <si>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</si>
  <si>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</si>
  <si>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</si>
  <si>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</si>
  <si>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</si>
  <si>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</si>
  <si>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</si>
  <si>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</si>
  <si>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</si>
  <si>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</si>
  <si>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</si>
  <si>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</si>
  <si>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</si>
  <si>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</si>
  <si>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</si>
  <si>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</si>
  <si>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cum</t>
  </si>
  <si>
    <t>Name of Work: Supply of LT PVC Cable for Power Improvement Project, IIT(BHU), Varanasi</t>
  </si>
  <si>
    <r>
      <t xml:space="preserve">1.1 kV grade stranded aluminium conductor, PVC insulated, color coded, cores laid up, wrapped PVC/thermoplastic tape inner sheathed, single layer of galvanzed flat steel strip/round steel wire armoured and overall PVC outer sheathed power cable conforming to IS-1554 (part-I)/1988 with latest amendments of the following sized. The cable shall be supplied in durable wooden drums. </t>
    </r>
    <r>
      <rPr>
        <b/>
        <sz val="10"/>
        <rFont val="Times New Roman"/>
        <family val="1"/>
      </rPr>
      <t>Make:-Gloster/Universal/Cable Corporation of India Ltd/Industrial cables/KEI.</t>
    </r>
  </si>
  <si>
    <t>3 ½  core x 185 Sqmm.</t>
  </si>
  <si>
    <t>3 ½  core x 120 Sqmm.</t>
  </si>
  <si>
    <t>Contract No:  IIT(BHU)/IWD/ET/16/2018-19/1222 dt 06.08.2018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</si>
</sst>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justify" vertical="top" wrapText="1"/>
    </xf>
    <xf numFmtId="0" fontId="17" fillId="0" borderId="22" xfId="0" applyFont="1" applyBorder="1" applyAlignment="1">
      <alignment horizontal="justify" vertical="top" wrapText="1"/>
    </xf>
    <xf numFmtId="0" fontId="17" fillId="0" borderId="21" xfId="0" applyFont="1" applyBorder="1" applyAlignment="1">
      <alignment horizontal="center" wrapText="1"/>
    </xf>
    <xf numFmtId="0" fontId="17" fillId="0" borderId="22" xfId="0" applyFont="1" applyBorder="1" applyAlignment="1">
      <alignment horizontal="center" wrapText="1"/>
    </xf>
    <xf numFmtId="2" fontId="17" fillId="0" borderId="21" xfId="0" applyNumberFormat="1" applyFont="1" applyBorder="1" applyAlignment="1">
      <alignment horizontal="right" wrapText="1"/>
    </xf>
    <xf numFmtId="2" fontId="17" fillId="0" borderId="22" xfId="0" applyNumberFormat="1" applyFont="1" applyBorder="1" applyAlignment="1">
      <alignment horizontal="righ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21.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19.2812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9" t="s">
        <v>53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55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0" t="s">
        <v>50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51</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75.75" customHeight="1">
      <c r="A13" s="33">
        <v>1</v>
      </c>
      <c r="B13" s="66" t="s">
        <v>56</v>
      </c>
      <c r="C13" s="34" t="s">
        <v>32</v>
      </c>
      <c r="D13" s="35"/>
      <c r="E13" s="68"/>
      <c r="F13" s="70"/>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1.01</v>
      </c>
      <c r="B14" s="67" t="s">
        <v>57</v>
      </c>
      <c r="C14" s="34" t="s">
        <v>36</v>
      </c>
      <c r="D14" s="58">
        <v>4000</v>
      </c>
      <c r="E14" s="69" t="s">
        <v>54</v>
      </c>
      <c r="F14" s="71">
        <v>935</v>
      </c>
      <c r="G14" s="22"/>
      <c r="H14" s="15"/>
      <c r="I14" s="36" t="s">
        <v>38</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total_amount_ba($B$2,$D$2,D14,F14,J14,K14,M14)</f>
        <v>3740000</v>
      </c>
      <c r="BB14" s="65">
        <f>BA14+SUM(N14:AZ14)</f>
        <v>3740000</v>
      </c>
      <c r="BC14" s="41" t="str">
        <f>SpellNumber(L14,BB14)</f>
        <v>INR  Thirty Seven Lakh Forty Thousand    Only</v>
      </c>
      <c r="IE14" s="21">
        <v>1.01</v>
      </c>
      <c r="IF14" s="21" t="s">
        <v>39</v>
      </c>
      <c r="IG14" s="21" t="s">
        <v>34</v>
      </c>
      <c r="IH14" s="21">
        <v>123.223</v>
      </c>
      <c r="II14" s="21" t="s">
        <v>37</v>
      </c>
    </row>
    <row r="15" spans="1:243" s="20" customFormat="1" ht="16.5" customHeight="1">
      <c r="A15" s="33">
        <v>1.02</v>
      </c>
      <c r="B15" s="66" t="s">
        <v>58</v>
      </c>
      <c r="C15" s="34" t="s">
        <v>36</v>
      </c>
      <c r="D15" s="58">
        <v>1000</v>
      </c>
      <c r="E15" s="69" t="s">
        <v>54</v>
      </c>
      <c r="F15" s="71">
        <v>634</v>
      </c>
      <c r="G15" s="22"/>
      <c r="H15" s="15"/>
      <c r="I15" s="36" t="s">
        <v>38</v>
      </c>
      <c r="J15" s="16">
        <f>IF(I15="Less(-)",-1,1)</f>
        <v>1</v>
      </c>
      <c r="K15" s="17" t="s">
        <v>44</v>
      </c>
      <c r="L15" s="17" t="s">
        <v>6</v>
      </c>
      <c r="M15" s="42"/>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59">
        <f>total_amount_ba($B$2,$D$2,D15,F15,J15,K15,M15)</f>
        <v>634000</v>
      </c>
      <c r="BB15" s="65">
        <f>BA15+SUM(N15:AZ15)</f>
        <v>634000</v>
      </c>
      <c r="BC15" s="41" t="str">
        <f>SpellNumber(L15,BB15)</f>
        <v>INR  Six Lakh Thirty Four Thousand    Only</v>
      </c>
      <c r="IE15" s="21">
        <v>1.01</v>
      </c>
      <c r="IF15" s="21" t="s">
        <v>39</v>
      </c>
      <c r="IG15" s="21" t="s">
        <v>34</v>
      </c>
      <c r="IH15" s="21">
        <v>123.223</v>
      </c>
      <c r="II15" s="21" t="s">
        <v>37</v>
      </c>
    </row>
    <row r="16" spans="1:243" s="20" customFormat="1" ht="34.5" customHeight="1">
      <c r="A16" s="44" t="s">
        <v>42</v>
      </c>
      <c r="B16" s="45"/>
      <c r="C16" s="46"/>
      <c r="D16" s="47"/>
      <c r="E16" s="47"/>
      <c r="F16" s="47"/>
      <c r="G16" s="47"/>
      <c r="H16" s="48"/>
      <c r="I16" s="48"/>
      <c r="J16" s="48"/>
      <c r="K16" s="48"/>
      <c r="L16" s="49"/>
      <c r="BA16" s="60">
        <f>SUM(BA13:BA15)</f>
        <v>4374000</v>
      </c>
      <c r="BB16" s="64">
        <f>SUM(BB13:BB15)</f>
        <v>4374000</v>
      </c>
      <c r="BC16" s="41" t="str">
        <f>SpellNumber($E$2,BB16)</f>
        <v>INR  Forty Three Lakh Seventy Four Thousand    Only</v>
      </c>
      <c r="IE16" s="21">
        <v>4</v>
      </c>
      <c r="IF16" s="21" t="s">
        <v>40</v>
      </c>
      <c r="IG16" s="21" t="s">
        <v>41</v>
      </c>
      <c r="IH16" s="21">
        <v>10</v>
      </c>
      <c r="II16" s="21" t="s">
        <v>37</v>
      </c>
    </row>
    <row r="17" spans="1:243" s="25" customFormat="1" ht="33.75" customHeight="1">
      <c r="A17" s="45" t="s">
        <v>46</v>
      </c>
      <c r="B17" s="50"/>
      <c r="C17" s="23"/>
      <c r="D17" s="51"/>
      <c r="E17" s="52" t="s">
        <v>49</v>
      </c>
      <c r="F17" s="62"/>
      <c r="G17" s="53"/>
      <c r="H17" s="24"/>
      <c r="I17" s="24"/>
      <c r="J17" s="24"/>
      <c r="K17" s="54"/>
      <c r="L17" s="55"/>
      <c r="M17" s="56"/>
      <c r="O17" s="20"/>
      <c r="P17" s="20"/>
      <c r="Q17" s="20"/>
      <c r="R17" s="20"/>
      <c r="S17" s="20"/>
      <c r="BA17" s="61">
        <f>IF(ISBLANK(F17),0,IF(E17="Excess (+)",ROUND(BA16+(BA16*F17),2),IF(E17="Less (-)",ROUND(BA16+(BA16*F17*(-1)),2),IF(E17="At Par",BA16,0))))</f>
        <v>0</v>
      </c>
      <c r="BB17" s="63">
        <f>ROUND(BA17,0)</f>
        <v>0</v>
      </c>
      <c r="BC17" s="41" t="str">
        <f>SpellNumber($E$2,BA17)</f>
        <v>INR Zero Only</v>
      </c>
      <c r="IE17" s="26"/>
      <c r="IF17" s="26"/>
      <c r="IG17" s="26"/>
      <c r="IH17" s="26"/>
      <c r="II17" s="26"/>
    </row>
    <row r="18" spans="1:243" s="25" customFormat="1" ht="41.25" customHeight="1">
      <c r="A18" s="44" t="s">
        <v>45</v>
      </c>
      <c r="B18" s="44"/>
      <c r="C18" s="75" t="str">
        <f>SpellNumber($E$2,BA17)</f>
        <v>INR Zero Only</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E18" s="26"/>
      <c r="IF18" s="26"/>
      <c r="IG18" s="26"/>
      <c r="IH18" s="26"/>
      <c r="II18" s="26"/>
    </row>
    <row r="19" spans="3:243" s="12" customFormat="1" ht="15">
      <c r="C19" s="27"/>
      <c r="D19" s="27"/>
      <c r="E19" s="27"/>
      <c r="F19" s="27"/>
      <c r="G19" s="27"/>
      <c r="H19" s="27"/>
      <c r="I19" s="27"/>
      <c r="J19" s="27"/>
      <c r="K19" s="27"/>
      <c r="L19" s="27"/>
      <c r="M19" s="27"/>
      <c r="O19" s="27"/>
      <c r="BA19" s="27"/>
      <c r="BC19" s="27"/>
      <c r="IE19" s="13"/>
      <c r="IF19" s="13"/>
      <c r="IG19" s="13"/>
      <c r="IH19" s="13"/>
      <c r="II19" s="13"/>
    </row>
  </sheetData>
  <sheetProtection password="DC96" sheet="1" selectLockedCells="1"/>
  <mergeCells count="8">
    <mergeCell ref="A9:BC9"/>
    <mergeCell ref="C18:BC1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L13:L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2018-08-06T05:31:43Z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