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'BoQ1'!$A$1:$BC$43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<sst xmlns="http://schemas.openxmlformats.org/spreadsheetml/2006/main" count="277" uniqueCount="83">
  <si>
    <t>Sl.
No.</t>
  </si>
  <si>
    <t>Item Code / Make</t>
  </si>
  <si>
    <t>Please Enable Macros to View BoQ information</t>
  </si>
  <si>
    <t>BoQ_Ver3.0</t>
  </si>
  <si>
    <t>Normal</t>
  </si>
  <si>
    <t>INR Only</t>
  </si>
  <si>
    <t>INR</t>
  </si>
  <si>
    <t xml:space="preserve"> </t>
  </si>
  <si>
    <t>NUMBER</t>
  </si>
  <si>
    <t>TEXT</t>
  </si>
  <si>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</si>
  <si>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</si>
  <si>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</si>
  <si>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</si>
  <si>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</si>
  <si>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</si>
  <si>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</si>
  <si>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</si>
  <si>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</si>
  <si>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</si>
  <si>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</si>
  <si>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</si>
  <si>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</si>
  <si>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</si>
  <si>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</si>
  <si>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</si>
  <si>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</si>
  <si>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</si>
  <si>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Nos</t>
  </si>
  <si>
    <t>Excess(+)</t>
  </si>
  <si>
    <t>Supplying, Conveying and fixing spls. Including eart</t>
  </si>
  <si>
    <t>Construction of chamber for 100mm sluice plates</t>
  </si>
  <si>
    <t>item5</t>
  </si>
  <si>
    <t>Total in Figures</t>
  </si>
  <si>
    <t>Percentage</t>
  </si>
  <si>
    <t>Full Conversion</t>
  </si>
  <si>
    <t>Quoted Rate in Words</t>
  </si>
  <si>
    <t>Quoted Rate in Figures</t>
  </si>
  <si>
    <t>IOCL</t>
  </si>
  <si>
    <t>Select, At Par, Excess (+), Less (-)</t>
  </si>
  <si>
    <t>Select</t>
  </si>
  <si>
    <t>Name of the Bidder/ Bidding Firm / Company :</t>
  </si>
  <si>
    <t>Tender Inviting Authority:  IWD, IIT(BHU), Varanasi</t>
  </si>
  <si>
    <t>sqm</t>
  </si>
  <si>
    <r>
      <rPr>
        <b/>
        <u val="single"/>
        <sz val="9"/>
        <rFont val="Arial"/>
        <family val="2"/>
      </rPr>
      <t>PRICE SCHEDULE</t>
    </r>
    <r>
      <rPr>
        <b/>
        <sz val="9"/>
        <rFont val="Arial"/>
        <family val="2"/>
      </rPr>
      <t xml:space="preserve">
</t>
    </r>
    <r>
      <rPr>
        <b/>
        <sz val="9"/>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</si>
  <si>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9"/>
        <color indexed="10"/>
        <rFont val="Arial"/>
        <family val="2"/>
      </rPr>
      <t>#</t>
    </r>
  </si>
  <si>
    <r>
      <t xml:space="preserve">TEXT </t>
    </r>
    <r>
      <rPr>
        <b/>
        <sz val="9"/>
        <color indexed="10"/>
        <rFont val="Arial"/>
        <family val="2"/>
      </rPr>
      <t>#</t>
    </r>
  </si>
  <si>
    <r>
      <t>TEXT</t>
    </r>
    <r>
      <rPr>
        <b/>
        <sz val="9"/>
        <color indexed="10"/>
        <rFont val="Arial"/>
        <family val="2"/>
      </rPr>
      <t>#</t>
    </r>
  </si>
  <si>
    <r>
      <t xml:space="preserve">Estimated Rate 
in
</t>
    </r>
    <r>
      <rPr>
        <b/>
        <sz val="9"/>
        <color indexed="10"/>
        <rFont val="Arial"/>
        <family val="2"/>
      </rPr>
      <t>Rs.      P</t>
    </r>
  </si>
  <si>
    <r>
      <t xml:space="preserve">BASIC RATE In </t>
    </r>
    <r>
      <rPr>
        <b/>
        <sz val="9"/>
        <color indexed="10"/>
        <rFont val="Arial"/>
        <family val="2"/>
      </rPr>
      <t>Figures</t>
    </r>
    <r>
      <rPr>
        <b/>
        <sz val="9"/>
        <rFont val="Arial"/>
        <family val="2"/>
      </rPr>
      <t xml:space="preserve"> To be entered by the </t>
    </r>
    <r>
      <rPr>
        <b/>
        <sz val="9"/>
        <color indexed="10"/>
        <rFont val="Arial"/>
        <family val="2"/>
      </rPr>
      <t>Bidder</t>
    </r>
    <r>
      <rPr>
        <b/>
        <sz val="9"/>
        <rFont val="Arial"/>
        <family val="2"/>
      </rPr>
      <t xml:space="preserve"> 
Rs.      P
 </t>
    </r>
  </si>
  <si>
    <t>kg</t>
  </si>
  <si>
    <r>
      <t xml:space="preserve">TOTAL AMOUNT  With Taxes
in
</t>
    </r>
    <r>
      <rPr>
        <b/>
        <sz val="9"/>
        <color indexed="10"/>
        <rFont val="Arial"/>
        <family val="2"/>
      </rPr>
      <t>Rs.      P</t>
    </r>
  </si>
  <si>
    <t>nos</t>
  </si>
  <si>
    <t>Name of Work:  Construction of cycle stand  (side of road  in front of hostel) in Gandhi Smriti Mahila Chhatravas (extension) , IIT(BHU) , Varanasi</t>
  </si>
  <si>
    <t>Earth work in excavation by mechanical means (Hydraulic excavator)/ manual means in foundation trenches or drains (not exceeding 1.5 m in width or 10 sqm on plan) including dressing of sides and ramming of bottoms, lift upto 1.5 m, including getting out the excavated soil and disposal of surplus excavated soil as directed, within  a lead of 50m</t>
  </si>
  <si>
    <r>
      <t xml:space="preserve">All kinds of soil. </t>
    </r>
    <r>
      <rPr>
        <b/>
        <sz val="11"/>
        <rFont val="Bookman Old Style"/>
        <family val="1"/>
      </rPr>
      <t>(2.8.1)</t>
    </r>
  </si>
  <si>
    <r>
      <t xml:space="preserve"> Cement mortar 1:6 (1 cement : 6 coarse sand)   </t>
    </r>
    <r>
      <rPr>
        <b/>
        <sz val="11"/>
        <rFont val="Bookman Old Style"/>
        <family val="1"/>
      </rPr>
      <t>(6.1.2)</t>
    </r>
  </si>
  <si>
    <r>
      <t xml:space="preserve">  Thermo-Mechanically Treated bars of grade Fe-500D or more.   </t>
    </r>
    <r>
      <rPr>
        <b/>
        <sz val="11"/>
        <rFont val="Bookman Old Style"/>
        <family val="1"/>
      </rPr>
      <t>(5.22.6)</t>
    </r>
  </si>
  <si>
    <t xml:space="preserve"> 12 mm cement plaster of mix : </t>
  </si>
  <si>
    <r>
      <t xml:space="preserve">  1:6 (1 cement: 6 coarse sand)  </t>
    </r>
    <r>
      <rPr>
        <b/>
        <sz val="11"/>
        <rFont val="Bookman Old Style"/>
        <family val="1"/>
      </rPr>
      <t>(13.4.2)</t>
    </r>
  </si>
  <si>
    <r>
      <t xml:space="preserve">  All kinds of soil </t>
    </r>
    <r>
      <rPr>
        <b/>
        <sz val="11"/>
        <rFont val="Bookman Old Style"/>
        <family val="1"/>
      </rPr>
      <t>(2.28)</t>
    </r>
  </si>
  <si>
    <t xml:space="preserve">Providing and laying in position cement concrete of specified grade excluding the cost of centering and shuttering - All work up to plinth level :  </t>
  </si>
  <si>
    <r>
      <t xml:space="preserve">1:2:4 (1 cement : 2 coarse sand : 4 graded stone aggregate 20 mm nominal size) </t>
    </r>
    <r>
      <rPr>
        <b/>
        <sz val="11"/>
        <rFont val="Bookman Old Style"/>
        <family val="1"/>
      </rPr>
      <t>(4.1.3)</t>
    </r>
  </si>
  <si>
    <t xml:space="preserve"> Fencing with R.C.C. post placed at required distance, embedded in cement concrete blocks, every 15th post, last but one end post and corner post shall be strutted on both sides and end post one side only, provided with horizontal lines and two diagonals of barbed wire weighing 9.38 kg per 100 metres (minimum), between the two posts fitted and fixed with G.I. staples on wooden plugs or G.I. binding wire tied to 6 mm bar nibs fixed while casting the post (cost of R.C.C. posts, struts, earth work and concrete to be paid for separately) :- Payment to be made per metre cost of total length of barbed wire used.</t>
  </si>
  <si>
    <r>
      <t xml:space="preserve"> With G.I. barbed wire </t>
    </r>
    <r>
      <rPr>
        <b/>
        <sz val="11"/>
        <color indexed="8"/>
        <rFont val="Calibri"/>
        <family val="2"/>
      </rPr>
      <t>(16.17.1)</t>
    </r>
  </si>
  <si>
    <r>
      <t xml:space="preserve"> Carriage of Malba </t>
    </r>
    <r>
      <rPr>
        <b/>
        <sz val="11"/>
        <color indexed="8"/>
        <rFont val="Calibri"/>
        <family val="2"/>
      </rPr>
      <t>(Approved Rate)</t>
    </r>
  </si>
  <si>
    <r>
      <t xml:space="preserve">Providing, hoisting and fixing up to floor five level precast reinforced cement concrete in small lintels not exceeding 1.5m clear span up to floor five level, including the cost of required centering, shuttering but , excluding the cost of reinforcement, with 1:1.5:3 (1 cement : 1.5 coarse sand (zone-III)  : 3 graded stone aggregate 20 mm nominal size). </t>
    </r>
    <r>
      <rPr>
        <b/>
        <sz val="11"/>
        <rFont val="Bookman Old Style"/>
        <family val="1"/>
      </rPr>
      <t>(5.13)</t>
    </r>
  </si>
  <si>
    <t>Brick work with common burnt clay F.P.S. (non modular) bricks of class designation 7.5 in foundation and plinth in:</t>
  </si>
  <si>
    <t>Providing and laying in position cement concrete of specified grade excluding the cost of centering and shuttering - All work up to plinth level :</t>
  </si>
  <si>
    <r>
      <t>1:5:10 (1 cement : 5 coarse sand : 10 graded stone aggregate 40 mm nominal size)</t>
    </r>
    <r>
      <rPr>
        <b/>
        <sz val="11"/>
        <rFont val="Bookman Old Style"/>
        <family val="1"/>
      </rPr>
      <t>(4.1.10)</t>
    </r>
  </si>
  <si>
    <t xml:space="preserve">Steel reinforcement for R.C.C. work including straightening, cutting, bending, placing in position and binding all complete upto plinth level.
</t>
  </si>
  <si>
    <t xml:space="preserve">Steel work welded in built up sections/ framed work, including cutting, hoisting, fixing in position and applying a priming coat of approved steel primer using structural steel etc. as required.
</t>
  </si>
  <si>
    <r>
      <t xml:space="preserve">20 mm Cement Plaster  </t>
    </r>
    <r>
      <rPr>
        <b/>
        <sz val="11"/>
        <rFont val="Bookman Old Style"/>
        <family val="1"/>
      </rPr>
      <t>(13.9.2)</t>
    </r>
  </si>
  <si>
    <r>
      <t xml:space="preserve">In gratings, frames, guard bar, ladder, railings, brackets, gates and similar works </t>
    </r>
    <r>
      <rPr>
        <b/>
        <sz val="11"/>
        <rFont val="Bookman Old Style"/>
        <family val="1"/>
      </rPr>
      <t>(10.25.2)</t>
    </r>
  </si>
  <si>
    <t xml:space="preserve">Cement plaster (1:3) finished with a floating coat of neat cement.
</t>
  </si>
  <si>
    <r>
      <t xml:space="preserve">Providing and laying 75 mm thick compacted bed of dry brick aggregate of 40 mm thick nominal size including spreading, well ramming, consolidating and grouting with jamuna sand, including finishing smooth etc. complete as per direction of Engineer-in-charge. </t>
    </r>
    <r>
      <rPr>
        <b/>
        <sz val="11"/>
        <rFont val="Bookman Old Style"/>
        <family val="1"/>
      </rPr>
      <t>(16.64)</t>
    </r>
  </si>
  <si>
    <r>
      <t xml:space="preserve">Filling available excavated earth (excluding rock) in trenches, plinth, sides of foundations etc. in layers not exceeding 20cm in depth, consolidating each deposited layer by ramming and watering, lead up to 50 m and lift upto 1.5 m. </t>
    </r>
    <r>
      <rPr>
        <b/>
        <sz val="11"/>
        <rFont val="Bookman Old Style"/>
        <family val="1"/>
      </rPr>
      <t>(2.25)</t>
    </r>
  </si>
  <si>
    <r>
      <t>Providing and laying factory made coloured chamfered edge Cement Concrete paver blocks of required strength, thickness &amp; size/shape, made by table vibratory method using PU mould, laid in required colour &amp; pattern over 50mm thick compacted bed of fine sand, compacting and proper embedding/laying of inter locking paver blocks into the sand bedding layer through vibratory compaction by using plate vibrator, filling the joints with jamuna sand and cutting of paver blocks as per required size and pattern, finishing and sweeping extra sand in footpath, parks, lawns, drive ways or light traffic parking etc. complete as per manufacturer’s specifications &amp; direction of Engineerin-Charge. 60mm thick C.C. paver block of M-35 grade with approved colour, design &amp; pattern.</t>
    </r>
    <r>
      <rPr>
        <b/>
        <sz val="11"/>
        <rFont val="Bookman Old Style"/>
        <family val="1"/>
      </rPr>
      <t>(16.91.1)</t>
    </r>
    <r>
      <rPr>
        <sz val="11"/>
        <rFont val="Bookman Old Style"/>
        <family val="1"/>
      </rPr>
      <t xml:space="preserve"> </t>
    </r>
  </si>
  <si>
    <t>Finishing walls with Acrylic Smooth exterior paint of required shade :</t>
  </si>
  <si>
    <r>
      <t xml:space="preserve">R.C.C. Standards post/ struts/rails/ pales of mix 1:1.5:3 (1 cement : 1.5 coarse sand : 3 graded stone aggregate 12.5 mm nominal size) with wooden plugs or 6mm bar nibs wherever required as per direction of Engineer-incharge (cost of earth works in excavation, concrete works in foundation to be paid separately). </t>
    </r>
    <r>
      <rPr>
        <b/>
        <sz val="11"/>
        <rFont val="Bookman Old Style"/>
        <family val="1"/>
      </rPr>
      <t>(16.15.1)</t>
    </r>
  </si>
  <si>
    <r>
      <t>New work (Two or more coat applied @ 1.67 ltr/10 sqm over and including priming coat of exterior primer applied @ 2.20 kg/ 10 sqm</t>
    </r>
    <r>
      <rPr>
        <b/>
        <sz val="11"/>
        <rFont val="Bookman Old Style"/>
        <family val="1"/>
      </rPr>
      <t>(13.46.1)</t>
    </r>
  </si>
  <si>
    <t>Surface dressing of the ground including removing vegetation and inequalities not exceeding 15 cm deep and disposal of rubbish, lead upto 50 m and lift upto 1.5 m.</t>
  </si>
  <si>
    <t>Contract No:  IIT(BHU)/IWD/CT/34/2018-19/1123 dated 31.07.2018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</si>
</sst>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
  </numFmts>
  <fonts count="77">
    <font>
      <sz val="11"/>
      <color theme="1"/>
      <name val="Calibri"/>
      <family val="2"/>
    </font>
    <font>
      <sz val="11"/>
      <color indexed="8"/>
      <name val="Calibri"/>
      <family val="2"/>
    </font>
    <font>
      <sz val="11"/>
      <name val="Arial"/>
      <family val="2"/>
    </font>
    <font>
      <b/>
      <u val="single"/>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sz val="9"/>
      <name val="Tahoma"/>
      <family val="2"/>
    </font>
    <font>
      <sz val="9"/>
      <name val="Tahoma"/>
      <family val="2"/>
    </font>
    <font>
      <sz val="9"/>
      <name val="Arial"/>
      <family val="2"/>
    </font>
    <font>
      <b/>
      <sz val="9"/>
      <name val="Arial"/>
      <family val="2"/>
    </font>
    <font>
      <b/>
      <sz val="9"/>
      <color indexed="8"/>
      <name val="Arial"/>
      <family val="2"/>
    </font>
    <font>
      <b/>
      <u val="single"/>
      <sz val="9"/>
      <name val="Arial"/>
      <family val="2"/>
    </font>
    <font>
      <b/>
      <sz val="9"/>
      <color indexed="10"/>
      <name val="Arial"/>
      <family val="2"/>
    </font>
    <font>
      <sz val="9"/>
      <name val="Times New Roman"/>
      <family val="1"/>
    </font>
    <font>
      <sz val="10"/>
      <name val="Times New Roman"/>
      <family val="1"/>
    </font>
    <font>
      <b/>
      <sz val="11"/>
      <color indexed="8"/>
      <name val="Calibri"/>
      <family val="2"/>
    </font>
    <font>
      <sz val="11"/>
      <name val="Bookman Old Style"/>
      <family val="1"/>
    </font>
    <font>
      <b/>
      <sz val="11"/>
      <name val="Bookman Old Style"/>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sz val="9"/>
      <color indexed="23"/>
      <name val="Arial"/>
      <family val="2"/>
    </font>
    <font>
      <b/>
      <i/>
      <sz val="9"/>
      <color indexed="8"/>
      <name val="Calibri"/>
      <family val="2"/>
    </font>
    <font>
      <sz val="9"/>
      <color indexed="31"/>
      <name val="Arial"/>
      <family val="2"/>
    </font>
    <font>
      <b/>
      <sz val="9"/>
      <color indexed="16"/>
      <name val="Arial"/>
      <family val="2"/>
    </font>
    <font>
      <b/>
      <sz val="9"/>
      <color indexed="57"/>
      <name val="Arial"/>
      <family val="2"/>
    </font>
    <font>
      <b/>
      <sz val="9"/>
      <color indexed="18"/>
      <name val="Arial"/>
      <family val="2"/>
    </font>
    <font>
      <i/>
      <sz val="9"/>
      <color indexed="8"/>
      <name val="Calibri"/>
      <family val="2"/>
    </font>
    <font>
      <b/>
      <u val="single"/>
      <sz val="9"/>
      <color indexed="10"/>
      <name val="Arial"/>
      <family val="2"/>
    </font>
    <font>
      <b/>
      <u val="single"/>
      <sz val="9"/>
      <color indexed="2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sz val="9"/>
      <color theme="0" tint="-0.4999699890613556"/>
      <name val="Arial"/>
      <family val="2"/>
    </font>
    <font>
      <b/>
      <i/>
      <sz val="9"/>
      <color theme="1"/>
      <name val="Calibri"/>
      <family val="2"/>
    </font>
    <font>
      <sz val="9"/>
      <color theme="4" tint="0.7999799847602844"/>
      <name val="Arial"/>
      <family val="2"/>
    </font>
    <font>
      <b/>
      <sz val="9"/>
      <color rgb="FF800000"/>
      <name val="Arial"/>
      <family val="2"/>
    </font>
    <font>
      <b/>
      <sz val="9"/>
      <color theme="6" tint="-0.4999699890613556"/>
      <name val="Arial"/>
      <family val="2"/>
    </font>
    <font>
      <b/>
      <sz val="9"/>
      <color rgb="FF000066"/>
      <name val="Arial"/>
      <family val="2"/>
    </font>
    <font>
      <i/>
      <sz val="9"/>
      <color theme="1"/>
      <name val="Calibri"/>
      <family val="2"/>
    </font>
    <font>
      <b/>
      <u val="single"/>
      <sz val="9"/>
      <color rgb="FFFF0000"/>
      <name val="Arial"/>
      <family val="2"/>
    </font>
    <font>
      <b/>
      <u val="single"/>
      <sz val="9"/>
      <color theme="0" tint="-0.4999699890613556"/>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style="thin"/>
      <top style="thin"/>
      <bottom style="dotted"/>
    </border>
    <border>
      <left style="thin"/>
      <right style="thin"/>
      <top style="dotted"/>
      <bottom style="thin"/>
    </border>
    <border>
      <left style="thin"/>
      <right style="thin"/>
      <top/>
      <bottom style="dotted"/>
    </border>
    <border>
      <left style="thin"/>
      <right style="thin"/>
      <top/>
      <bottom style="thin"/>
    </border>
    <border>
      <left style="thin"/>
      <right/>
      <top/>
      <bottom style="thin"/>
    </border>
    <border>
      <left/>
      <right style="thin"/>
      <top/>
      <bottom style="thin"/>
    </border>
    <border>
      <left/>
      <right style="thin"/>
      <top style="thin"/>
      <bottom style="thin"/>
    </border>
    <border>
      <left style="thin"/>
      <right/>
      <top style="thin"/>
      <bottom style="dotted"/>
    </border>
    <border>
      <left/>
      <right style="thin"/>
      <top style="thin"/>
      <bottom style="dotted"/>
    </border>
    <border>
      <left style="thin"/>
      <right/>
      <top style="dotted"/>
      <bottom style="thin"/>
    </border>
    <border>
      <left/>
      <right style="thin"/>
      <top style="dotted"/>
      <bottom style="thin"/>
    </border>
    <border>
      <left/>
      <right/>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5"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4"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02">
    <xf numFmtId="0" fontId="0" fillId="0" borderId="0" xfId="0" applyFont="1" applyAlignment="1">
      <alignment/>
    </xf>
    <xf numFmtId="0" fontId="2" fillId="0" borderId="0" xfId="57" applyNumberFormat="1" applyFont="1" applyFill="1" applyBorder="1" applyAlignment="1">
      <alignment vertical="center"/>
      <protection/>
    </xf>
    <xf numFmtId="0" fontId="64" fillId="0" borderId="0" xfId="57" applyNumberFormat="1" applyFont="1" applyFill="1" applyBorder="1" applyAlignment="1">
      <alignment vertical="center"/>
      <protection/>
    </xf>
    <xf numFmtId="0" fontId="3"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2"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2"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0" xfId="57" applyNumberFormat="1" applyFont="1" applyFill="1">
      <alignment/>
      <protection/>
    </xf>
    <xf numFmtId="0" fontId="64" fillId="0" borderId="0" xfId="57" applyNumberFormat="1" applyFont="1" applyFill="1">
      <alignment/>
      <protection/>
    </xf>
    <xf numFmtId="0" fontId="2" fillId="0" borderId="0" xfId="57" applyNumberFormat="1" applyFont="1" applyFill="1" applyAlignment="1">
      <alignment vertical="top"/>
      <protection/>
    </xf>
    <xf numFmtId="0" fontId="64" fillId="0" borderId="0" xfId="57" applyNumberFormat="1" applyFont="1" applyFill="1" applyAlignment="1">
      <alignment vertical="top"/>
      <protection/>
    </xf>
    <xf numFmtId="0" fontId="2"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8" fillId="0" borderId="0" xfId="59" applyNumberFormat="1" applyFill="1">
      <alignment/>
      <protection/>
    </xf>
    <xf numFmtId="0" fontId="11" fillId="0" borderId="0" xfId="57" applyNumberFormat="1" applyFont="1" applyFill="1" applyBorder="1" applyAlignment="1">
      <alignment vertical="center"/>
      <protection/>
    </xf>
    <xf numFmtId="0" fontId="67" fillId="0" borderId="0" xfId="57" applyNumberFormat="1" applyFont="1" applyFill="1" applyBorder="1" applyAlignment="1" applyProtection="1">
      <alignment vertical="center"/>
      <protection locked="0"/>
    </xf>
    <xf numFmtId="0" fontId="67" fillId="0" borderId="0" xfId="57" applyNumberFormat="1" applyFont="1" applyFill="1" applyBorder="1" applyAlignment="1">
      <alignment vertical="center"/>
      <protection/>
    </xf>
    <xf numFmtId="0" fontId="68" fillId="0" borderId="0" xfId="59" applyNumberFormat="1" applyFont="1" applyFill="1" applyBorder="1" applyAlignment="1" applyProtection="1">
      <alignment horizontal="center" vertical="center"/>
      <protection/>
    </xf>
    <xf numFmtId="0" fontId="12" fillId="0" borderId="0" xfId="57" applyNumberFormat="1" applyFont="1" applyFill="1" applyBorder="1" applyAlignment="1">
      <alignment vertical="center"/>
      <protection/>
    </xf>
    <xf numFmtId="0" fontId="12" fillId="0" borderId="10" xfId="57" applyNumberFormat="1" applyFont="1" applyFill="1" applyBorder="1" applyAlignment="1">
      <alignment horizontal="center" vertical="top" wrapText="1"/>
      <protection/>
    </xf>
    <xf numFmtId="0" fontId="12" fillId="0" borderId="11" xfId="57" applyNumberFormat="1" applyFont="1" applyFill="1" applyBorder="1" applyAlignment="1">
      <alignment horizontal="center" vertical="top" wrapText="1"/>
      <protection/>
    </xf>
    <xf numFmtId="0" fontId="11" fillId="0" borderId="11" xfId="59" applyNumberFormat="1" applyFont="1" applyFill="1" applyBorder="1" applyAlignment="1">
      <alignment vertical="top" wrapText="1"/>
      <protection/>
    </xf>
    <xf numFmtId="0" fontId="12" fillId="0" borderId="11" xfId="59" applyNumberFormat="1" applyFont="1" applyFill="1" applyBorder="1" applyAlignment="1">
      <alignment horizontal="left" vertical="top"/>
      <protection/>
    </xf>
    <xf numFmtId="2" fontId="16" fillId="0" borderId="11" xfId="0" applyNumberFormat="1" applyFont="1" applyBorder="1" applyAlignment="1">
      <alignment horizontal="right" vertical="top" wrapText="1"/>
    </xf>
    <xf numFmtId="0" fontId="12" fillId="0" borderId="11" xfId="57" applyNumberFormat="1" applyFont="1" applyFill="1" applyBorder="1" applyAlignment="1" applyProtection="1">
      <alignment horizontal="right" vertical="top" wrapText="1"/>
      <protection/>
    </xf>
    <xf numFmtId="0" fontId="11" fillId="0" borderId="11" xfId="57" applyNumberFormat="1" applyFont="1" applyFill="1" applyBorder="1" applyAlignment="1">
      <alignment vertical="top" wrapText="1"/>
      <protection/>
    </xf>
    <xf numFmtId="0" fontId="11" fillId="0" borderId="11" xfId="57" applyNumberFormat="1" applyFont="1" applyFill="1" applyBorder="1" applyAlignment="1" applyProtection="1">
      <alignment vertical="top" wrapText="1"/>
      <protection/>
    </xf>
    <xf numFmtId="0" fontId="12" fillId="0" borderId="11" xfId="57" applyNumberFormat="1" applyFont="1" applyFill="1" applyBorder="1" applyAlignment="1" applyProtection="1">
      <alignment horizontal="right" vertical="top" wrapText="1"/>
      <protection locked="0"/>
    </xf>
    <xf numFmtId="2" fontId="17" fillId="0" borderId="11" xfId="0" applyNumberFormat="1" applyFont="1" applyBorder="1" applyAlignment="1">
      <alignment horizontal="right" vertical="top" wrapText="1"/>
    </xf>
    <xf numFmtId="0" fontId="12" fillId="33" borderId="11" xfId="57" applyNumberFormat="1" applyFont="1" applyFill="1" applyBorder="1" applyAlignment="1" applyProtection="1">
      <alignment horizontal="right" vertical="top" wrapText="1"/>
      <protection locked="0"/>
    </xf>
    <xf numFmtId="2" fontId="12" fillId="0" borderId="11" xfId="59" applyNumberFormat="1" applyFont="1" applyFill="1" applyBorder="1" applyAlignment="1">
      <alignment horizontal="right" vertical="top" wrapText="1"/>
      <protection/>
    </xf>
    <xf numFmtId="2" fontId="12" fillId="0" borderId="11" xfId="58" applyNumberFormat="1" applyFont="1" applyFill="1" applyBorder="1" applyAlignment="1">
      <alignment horizontal="right" vertical="top" wrapText="1"/>
      <protection/>
    </xf>
    <xf numFmtId="2" fontId="17" fillId="0" borderId="11" xfId="0" applyNumberFormat="1" applyFont="1" applyBorder="1" applyAlignment="1">
      <alignment horizontal="right" vertical="top" wrapText="1" shrinkToFit="1"/>
    </xf>
    <xf numFmtId="0" fontId="12" fillId="0" borderId="11" xfId="59" applyNumberFormat="1" applyFont="1" applyFill="1" applyBorder="1" applyAlignment="1">
      <alignment horizontal="left" vertical="top" wrapText="1"/>
      <protection/>
    </xf>
    <xf numFmtId="0" fontId="69" fillId="0" borderId="11" xfId="57" applyNumberFormat="1" applyFont="1" applyFill="1" applyBorder="1" applyAlignment="1" applyProtection="1">
      <alignment vertical="top" wrapText="1"/>
      <protection/>
    </xf>
    <xf numFmtId="0" fontId="15" fillId="0" borderId="11" xfId="59" applyNumberFormat="1" applyFont="1" applyFill="1" applyBorder="1" applyAlignment="1" applyProtection="1">
      <alignment vertical="top" wrapText="1"/>
      <protection locked="0"/>
    </xf>
    <xf numFmtId="0" fontId="70" fillId="33" borderId="11" xfId="59" applyNumberFormat="1" applyFont="1" applyFill="1" applyBorder="1" applyAlignment="1" applyProtection="1">
      <alignment vertical="top" wrapText="1"/>
      <protection locked="0"/>
    </xf>
    <xf numFmtId="10" fontId="70" fillId="33" borderId="11" xfId="64" applyNumberFormat="1" applyFont="1" applyFill="1" applyBorder="1" applyAlignment="1" applyProtection="1">
      <alignment horizontal="center" vertical="top" wrapText="1"/>
      <protection locked="0"/>
    </xf>
    <xf numFmtId="0" fontId="69" fillId="0" borderId="11" xfId="59" applyNumberFormat="1" applyFont="1" applyFill="1" applyBorder="1" applyAlignment="1">
      <alignment vertical="top" wrapText="1"/>
      <protection/>
    </xf>
    <xf numFmtId="0" fontId="15" fillId="0" borderId="11" xfId="64" applyNumberFormat="1" applyFont="1" applyFill="1" applyBorder="1" applyAlignment="1" applyProtection="1">
      <alignment vertical="top" wrapText="1"/>
      <protection locked="0"/>
    </xf>
    <xf numFmtId="0" fontId="15" fillId="0" borderId="11" xfId="59" applyNumberFormat="1" applyFont="1" applyFill="1" applyBorder="1" applyAlignment="1" applyProtection="1">
      <alignment vertical="top" wrapText="1"/>
      <protection/>
    </xf>
    <xf numFmtId="2" fontId="71" fillId="0" borderId="11" xfId="59" applyNumberFormat="1" applyFont="1" applyFill="1" applyBorder="1" applyAlignment="1">
      <alignment vertical="top" wrapText="1"/>
      <protection/>
    </xf>
    <xf numFmtId="2" fontId="15" fillId="0" borderId="11" xfId="59" applyNumberFormat="1" applyFont="1" applyFill="1" applyBorder="1" applyAlignment="1">
      <alignment horizontal="right" vertical="top" wrapText="1"/>
      <protection/>
    </xf>
    <xf numFmtId="0" fontId="17" fillId="0" borderId="11" xfId="0" applyFont="1" applyBorder="1" applyAlignment="1">
      <alignment horizontal="right" vertical="top" wrapText="1"/>
    </xf>
    <xf numFmtId="0" fontId="11" fillId="0" borderId="11" xfId="59" applyNumberFormat="1" applyFont="1" applyFill="1" applyBorder="1" applyAlignment="1">
      <alignment horizontal="right" vertical="top" wrapText="1"/>
      <protection/>
    </xf>
    <xf numFmtId="0" fontId="11" fillId="0" borderId="11" xfId="57" applyNumberFormat="1" applyFont="1" applyFill="1" applyBorder="1" applyAlignment="1">
      <alignment horizontal="right" vertical="top" wrapText="1"/>
      <protection/>
    </xf>
    <xf numFmtId="0" fontId="16" fillId="0" borderId="11" xfId="0" applyFont="1" applyBorder="1" applyAlignment="1">
      <alignment horizontal="right" vertical="top" wrapText="1"/>
    </xf>
    <xf numFmtId="0" fontId="17" fillId="0" borderId="11" xfId="0" applyFont="1" applyBorder="1" applyAlignment="1">
      <alignment horizontal="right" vertical="top" wrapText="1" shrinkToFit="1"/>
    </xf>
    <xf numFmtId="0" fontId="15" fillId="0" borderId="11" xfId="59" applyNumberFormat="1" applyFont="1" applyFill="1" applyBorder="1" applyAlignment="1">
      <alignment horizontal="right" vertical="top" wrapText="1"/>
      <protection/>
    </xf>
    <xf numFmtId="0" fontId="12" fillId="0" borderId="11" xfId="59" applyNumberFormat="1" applyFont="1" applyFill="1" applyBorder="1" applyAlignment="1">
      <alignment horizontal="center" vertical="top" wrapText="1"/>
      <protection/>
    </xf>
    <xf numFmtId="0" fontId="72" fillId="0" borderId="11" xfId="59" applyNumberFormat="1" applyFont="1" applyFill="1" applyBorder="1" applyAlignment="1">
      <alignment vertical="top" wrapText="1"/>
      <protection/>
    </xf>
    <xf numFmtId="0" fontId="11" fillId="0" borderId="0" xfId="57" applyNumberFormat="1" applyFont="1" applyFill="1" applyBorder="1" applyAlignment="1">
      <alignment horizontal="center" vertical="center"/>
      <protection/>
    </xf>
    <xf numFmtId="0" fontId="2" fillId="0" borderId="0" xfId="57" applyNumberFormat="1" applyFont="1" applyFill="1" applyAlignment="1">
      <alignment horizontal="center"/>
      <protection/>
    </xf>
    <xf numFmtId="0" fontId="73" fillId="0" borderId="0" xfId="59" applyNumberFormat="1" applyFont="1" applyFill="1" applyBorder="1" applyAlignment="1" applyProtection="1">
      <alignment horizontal="center" vertical="center"/>
      <protection/>
    </xf>
    <xf numFmtId="0" fontId="11" fillId="0" borderId="12" xfId="59" applyNumberFormat="1" applyFont="1" applyFill="1" applyBorder="1" applyAlignment="1" applyProtection="1">
      <alignment horizontal="center" vertical="top" wrapText="1"/>
      <protection/>
    </xf>
    <xf numFmtId="0" fontId="11" fillId="0" borderId="11" xfId="57" applyNumberFormat="1" applyFont="1" applyFill="1" applyBorder="1" applyAlignment="1">
      <alignment horizontal="center" vertical="top" wrapText="1"/>
      <protection/>
    </xf>
    <xf numFmtId="0" fontId="11" fillId="0" borderId="11" xfId="59" applyNumberFormat="1" applyFont="1" applyFill="1" applyBorder="1" applyAlignment="1">
      <alignment horizontal="center" vertical="top" wrapText="1"/>
      <protection/>
    </xf>
    <xf numFmtId="0" fontId="11" fillId="0" borderId="11" xfId="59" applyNumberFormat="1" applyFont="1" applyFill="1" applyBorder="1" applyAlignment="1">
      <alignment horizontal="center" vertical="top"/>
      <protection/>
    </xf>
    <xf numFmtId="0" fontId="0" fillId="0" borderId="0" xfId="57" applyNumberFormat="1" applyFont="1" applyFill="1" applyAlignment="1">
      <alignment horizontal="center"/>
      <protection/>
    </xf>
    <xf numFmtId="0" fontId="0" fillId="0" borderId="13" xfId="0" applyFont="1" applyBorder="1" applyAlignment="1">
      <alignment horizontal="center" vertical="top"/>
    </xf>
    <xf numFmtId="0" fontId="0" fillId="0" borderId="14" xfId="0" applyFont="1" applyBorder="1" applyAlignment="1">
      <alignment horizontal="center" vertical="top"/>
    </xf>
    <xf numFmtId="0" fontId="0" fillId="0" borderId="10" xfId="0" applyFont="1" applyBorder="1" applyAlignment="1">
      <alignment horizontal="center" vertical="top"/>
    </xf>
    <xf numFmtId="0" fontId="0" fillId="34" borderId="10" xfId="0" applyFont="1" applyFill="1" applyBorder="1" applyAlignment="1">
      <alignment horizontal="center" vertical="top"/>
    </xf>
    <xf numFmtId="0" fontId="0" fillId="34" borderId="14" xfId="0" applyFont="1" applyFill="1" applyBorder="1" applyAlignment="1">
      <alignment horizontal="center" vertical="top"/>
    </xf>
    <xf numFmtId="0" fontId="0" fillId="0" borderId="11" xfId="0" applyFont="1" applyBorder="1" applyAlignment="1">
      <alignment horizontal="center" vertical="top"/>
    </xf>
    <xf numFmtId="0" fontId="0" fillId="0" borderId="15" xfId="0" applyFont="1" applyBorder="1" applyAlignment="1">
      <alignment horizontal="center" vertical="top"/>
    </xf>
    <xf numFmtId="0" fontId="0" fillId="0" borderId="16" xfId="0" applyFont="1" applyBorder="1" applyAlignment="1">
      <alignment horizontal="center" vertical="top"/>
    </xf>
    <xf numFmtId="0" fontId="0" fillId="0" borderId="17" xfId="0" applyBorder="1" applyAlignment="1">
      <alignment horizontal="justify" vertical="top" wrapText="1"/>
    </xf>
    <xf numFmtId="0" fontId="0" fillId="0" borderId="18" xfId="0" applyBorder="1" applyAlignment="1">
      <alignment horizontal="justify" vertical="top" wrapText="1"/>
    </xf>
    <xf numFmtId="0" fontId="0" fillId="0" borderId="12" xfId="0" applyBorder="1" applyAlignment="1">
      <alignment horizontal="justify" vertical="top" wrapText="1"/>
    </xf>
    <xf numFmtId="0" fontId="0" fillId="0" borderId="19" xfId="0" applyBorder="1" applyAlignment="1">
      <alignment horizontal="justify" vertical="top" wrapText="1"/>
    </xf>
    <xf numFmtId="0" fontId="19" fillId="0" borderId="20" xfId="0" applyFont="1" applyBorder="1" applyAlignment="1">
      <alignment horizontal="justify" vertical="top" wrapText="1" shrinkToFit="1"/>
    </xf>
    <xf numFmtId="0" fontId="19" fillId="0" borderId="21" xfId="0" applyFont="1" applyBorder="1" applyAlignment="1">
      <alignment horizontal="justify" vertical="top" wrapText="1" shrinkToFit="1"/>
    </xf>
    <xf numFmtId="0" fontId="19" fillId="0" borderId="22" xfId="0" applyFont="1" applyBorder="1" applyAlignment="1">
      <alignment horizontal="justify" vertical="top" wrapText="1" shrinkToFit="1"/>
    </xf>
    <xf numFmtId="0" fontId="19" fillId="0" borderId="23" xfId="0" applyFont="1" applyBorder="1" applyAlignment="1">
      <alignment horizontal="justify" vertical="top" wrapText="1" shrinkToFit="1"/>
    </xf>
    <xf numFmtId="0" fontId="19" fillId="0" borderId="12" xfId="0" applyFont="1" applyBorder="1" applyAlignment="1">
      <alignment horizontal="justify" vertical="top" wrapText="1"/>
    </xf>
    <xf numFmtId="0" fontId="19" fillId="0" borderId="19" xfId="0" applyFont="1" applyBorder="1" applyAlignment="1">
      <alignment horizontal="justify" vertical="top" wrapText="1"/>
    </xf>
    <xf numFmtId="0" fontId="0" fillId="0" borderId="20" xfId="0" applyBorder="1" applyAlignment="1">
      <alignment horizontal="justify" vertical="top" wrapText="1"/>
    </xf>
    <xf numFmtId="0" fontId="0" fillId="0" borderId="21" xfId="0" applyBorder="1" applyAlignment="1">
      <alignment horizontal="justify" vertical="top" wrapText="1"/>
    </xf>
    <xf numFmtId="0" fontId="19" fillId="0" borderId="12" xfId="0" applyFont="1" applyBorder="1" applyAlignment="1">
      <alignment horizontal="justify" vertical="top" wrapText="1" shrinkToFit="1"/>
    </xf>
    <xf numFmtId="0" fontId="19" fillId="0" borderId="19" xfId="0" applyFont="1" applyBorder="1" applyAlignment="1">
      <alignment horizontal="justify" vertical="top" wrapText="1" shrinkToFit="1"/>
    </xf>
    <xf numFmtId="0" fontId="19" fillId="0" borderId="17" xfId="0" applyFont="1" applyBorder="1" applyAlignment="1">
      <alignment horizontal="justify" vertical="top" wrapText="1" shrinkToFit="1"/>
    </xf>
    <xf numFmtId="0" fontId="19" fillId="0" borderId="18" xfId="0" applyFont="1" applyBorder="1" applyAlignment="1">
      <alignment horizontal="justify" vertical="top" wrapText="1" shrinkToFit="1"/>
    </xf>
    <xf numFmtId="0" fontId="19" fillId="34" borderId="22" xfId="0" applyFont="1" applyFill="1" applyBorder="1" applyAlignment="1">
      <alignment horizontal="justify" vertical="top" wrapText="1" shrinkToFit="1"/>
    </xf>
    <xf numFmtId="0" fontId="19" fillId="34" borderId="23" xfId="0" applyFont="1" applyFill="1" applyBorder="1" applyAlignment="1">
      <alignment horizontal="justify" vertical="top" wrapText="1" shrinkToFit="1"/>
    </xf>
    <xf numFmtId="0" fontId="19" fillId="34" borderId="20" xfId="0" applyFont="1" applyFill="1" applyBorder="1" applyAlignment="1">
      <alignment horizontal="justify" vertical="top" wrapText="1" shrinkToFit="1"/>
    </xf>
    <xf numFmtId="0" fontId="19" fillId="34" borderId="21" xfId="0" applyFont="1" applyFill="1" applyBorder="1" applyAlignment="1">
      <alignment horizontal="justify" vertical="top" wrapText="1" shrinkToFit="1"/>
    </xf>
    <xf numFmtId="0" fontId="15" fillId="0" borderId="11" xfId="59" applyNumberFormat="1" applyFont="1" applyFill="1" applyBorder="1" applyAlignment="1">
      <alignment horizontal="center" vertical="top" wrapText="1"/>
      <protection/>
    </xf>
    <xf numFmtId="0" fontId="12" fillId="0" borderId="12" xfId="57" applyNumberFormat="1" applyFont="1" applyFill="1" applyBorder="1" applyAlignment="1">
      <alignment horizontal="center" vertical="center" wrapText="1"/>
      <protection/>
    </xf>
    <xf numFmtId="0" fontId="12" fillId="0" borderId="24" xfId="57" applyNumberFormat="1" applyFont="1" applyFill="1" applyBorder="1" applyAlignment="1">
      <alignment horizontal="center" vertical="center" wrapText="1"/>
      <protection/>
    </xf>
    <xf numFmtId="0" fontId="12" fillId="0" borderId="19" xfId="57" applyNumberFormat="1" applyFont="1" applyFill="1" applyBorder="1" applyAlignment="1">
      <alignment horizontal="center" vertical="center" wrapText="1"/>
      <protection/>
    </xf>
    <xf numFmtId="0" fontId="74" fillId="0" borderId="0" xfId="57" applyNumberFormat="1" applyFont="1" applyFill="1" applyBorder="1" applyAlignment="1">
      <alignment horizontal="right" vertical="top"/>
      <protection/>
    </xf>
    <xf numFmtId="0" fontId="13" fillId="0" borderId="0" xfId="57" applyNumberFormat="1" applyFont="1" applyFill="1" applyBorder="1" applyAlignment="1">
      <alignment horizontal="left" vertical="center" wrapText="1"/>
      <protection/>
    </xf>
    <xf numFmtId="0" fontId="75" fillId="0" borderId="25" xfId="57" applyNumberFormat="1" applyFont="1" applyFill="1" applyBorder="1" applyAlignment="1" applyProtection="1">
      <alignment horizontal="center" wrapText="1"/>
      <protection locked="0"/>
    </xf>
    <xf numFmtId="0" fontId="12" fillId="33" borderId="12" xfId="59" applyNumberFormat="1" applyFont="1" applyFill="1" applyBorder="1" applyAlignment="1" applyProtection="1">
      <alignment horizontal="left" vertical="top"/>
      <protection locked="0"/>
    </xf>
    <xf numFmtId="0" fontId="12" fillId="0" borderId="24" xfId="59" applyNumberFormat="1" applyFont="1" applyFill="1" applyBorder="1" applyAlignment="1" applyProtection="1">
      <alignment horizontal="left" vertical="top"/>
      <protection locked="0"/>
    </xf>
    <xf numFmtId="0" fontId="12" fillId="0" borderId="19" xfId="59" applyNumberFormat="1" applyFont="1" applyFill="1" applyBorder="1" applyAlignment="1" applyProtection="1">
      <alignment horizontal="left" vertical="top"/>
      <protection locked="0"/>
    </xf>
    <xf numFmtId="0" fontId="7"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44"/>
  <sheetViews>
    <sheetView showGridLines="0" zoomScalePageLayoutView="0" workbookViewId="0" topLeftCell="A1">
      <selection activeCell="B8" sqref="B8:BC8"/>
    </sheetView>
  </sheetViews>
  <sheetFormatPr defaultColWidth="9.140625" defaultRowHeight="15"/>
  <cols>
    <col min="1" max="1" width="14.8515625" style="62" customWidth="1"/>
    <col min="2" max="2" width="73.7109375" style="15" customWidth="1"/>
    <col min="3" max="3" width="23.421875" style="15" hidden="1" customWidth="1"/>
    <col min="4" max="4" width="15.140625" style="15" customWidth="1"/>
    <col min="5" max="5" width="10.7109375" style="15" customWidth="1"/>
    <col min="6" max="6" width="12.7109375" style="15" customWidth="1"/>
    <col min="7" max="7" width="14.140625" style="15" hidden="1" customWidth="1"/>
    <col min="8" max="10" width="12.140625" style="15" hidden="1" customWidth="1"/>
    <col min="11" max="11" width="19.57421875" style="15" hidden="1" customWidth="1"/>
    <col min="12" max="12" width="14.28125" style="15" hidden="1" customWidth="1"/>
    <col min="13" max="13" width="17.421875" style="15" hidden="1" customWidth="1"/>
    <col min="14" max="14" width="15.28125" style="17"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15.421875" style="15" customWidth="1"/>
    <col min="54" max="54" width="18.8515625" style="15" hidden="1" customWidth="1"/>
    <col min="55" max="55" width="51.421875" style="15" customWidth="1"/>
    <col min="56" max="238" width="9.140625" style="15" customWidth="1"/>
    <col min="239" max="243" width="9.140625" style="16" customWidth="1"/>
    <col min="244" max="16384" width="9.140625" style="15" customWidth="1"/>
  </cols>
  <sheetData>
    <row r="1" spans="1:243" s="1" customFormat="1" ht="27" customHeight="1">
      <c r="A1" s="95" t="str">
        <f>B2&amp;" BoQ"</f>
        <v>Percentage BoQ</v>
      </c>
      <c r="B1" s="95"/>
      <c r="C1" s="95"/>
      <c r="D1" s="95"/>
      <c r="E1" s="95"/>
      <c r="F1" s="95"/>
      <c r="G1" s="95"/>
      <c r="H1" s="95"/>
      <c r="I1" s="95"/>
      <c r="J1" s="95"/>
      <c r="K1" s="95"/>
      <c r="L1" s="95"/>
      <c r="M1" s="18"/>
      <c r="N1" s="18"/>
      <c r="O1" s="19"/>
      <c r="P1" s="19"/>
      <c r="Q1" s="20"/>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IE1" s="2"/>
      <c r="IF1" s="2"/>
      <c r="IG1" s="2"/>
      <c r="IH1" s="2"/>
      <c r="II1" s="2"/>
    </row>
    <row r="2" spans="1:55" s="1" customFormat="1" ht="25.5" customHeight="1" hidden="1">
      <c r="A2" s="57" t="s">
        <v>3</v>
      </c>
      <c r="B2" s="21" t="s">
        <v>34</v>
      </c>
      <c r="C2" s="21" t="s">
        <v>4</v>
      </c>
      <c r="D2" s="21" t="s">
        <v>5</v>
      </c>
      <c r="E2" s="21" t="s">
        <v>6</v>
      </c>
      <c r="F2" s="18"/>
      <c r="G2" s="18"/>
      <c r="H2" s="18"/>
      <c r="I2" s="18"/>
      <c r="J2" s="22"/>
      <c r="K2" s="22"/>
      <c r="L2" s="22"/>
      <c r="M2" s="18"/>
      <c r="N2" s="18"/>
      <c r="O2" s="19"/>
      <c r="P2" s="19"/>
      <c r="Q2" s="20"/>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row>
    <row r="3" spans="1:243" s="1" customFormat="1" ht="30" customHeight="1" hidden="1">
      <c r="A3" s="55" t="s">
        <v>39</v>
      </c>
      <c r="B3" s="18"/>
      <c r="C3" s="18" t="s">
        <v>38</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IE3" s="2"/>
      <c r="IF3" s="2"/>
      <c r="IG3" s="2"/>
      <c r="IH3" s="2"/>
      <c r="II3" s="2"/>
    </row>
    <row r="4" spans="1:243" s="3" customFormat="1" ht="30.75" customHeight="1">
      <c r="A4" s="96" t="s">
        <v>42</v>
      </c>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IE4" s="4"/>
      <c r="IF4" s="4"/>
      <c r="IG4" s="4"/>
      <c r="IH4" s="4"/>
      <c r="II4" s="4"/>
    </row>
    <row r="5" spans="1:243" s="3" customFormat="1" ht="30.75" customHeight="1">
      <c r="A5" s="96" t="s">
        <v>53</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IE5" s="4"/>
      <c r="IF5" s="4"/>
      <c r="IG5" s="4"/>
      <c r="IH5" s="4"/>
      <c r="II5" s="4"/>
    </row>
    <row r="6" spans="1:243" s="3" customFormat="1" ht="30.75" customHeight="1">
      <c r="A6" s="96" t="s">
        <v>82</v>
      </c>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IE6" s="4"/>
      <c r="IF6" s="4"/>
      <c r="IG6" s="4"/>
      <c r="IH6" s="4"/>
      <c r="II6" s="4"/>
    </row>
    <row r="7" spans="1:243" s="3" customFormat="1" ht="29.25" customHeight="1" hidden="1">
      <c r="A7" s="97" t="s">
        <v>7</v>
      </c>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IE7" s="4"/>
      <c r="IF7" s="4"/>
      <c r="IG7" s="4"/>
      <c r="IH7" s="4"/>
      <c r="II7" s="4"/>
    </row>
    <row r="8" spans="1:243" s="5" customFormat="1" ht="58.5" customHeight="1">
      <c r="A8" s="58" t="s">
        <v>41</v>
      </c>
      <c r="B8" s="98"/>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100"/>
      <c r="IE8" s="6"/>
      <c r="IF8" s="6"/>
      <c r="IG8" s="6"/>
      <c r="IH8" s="6"/>
      <c r="II8" s="6"/>
    </row>
    <row r="9" spans="1:243" s="7" customFormat="1" ht="61.5" customHeight="1">
      <c r="A9" s="92" t="s">
        <v>44</v>
      </c>
      <c r="B9" s="93"/>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4"/>
      <c r="IE9" s="8"/>
      <c r="IF9" s="8"/>
      <c r="IG9" s="8"/>
      <c r="IH9" s="8"/>
      <c r="II9" s="8"/>
    </row>
    <row r="10" spans="1:243" s="9" customFormat="1" ht="18.75" customHeight="1">
      <c r="A10" s="23" t="s">
        <v>45</v>
      </c>
      <c r="B10" s="23" t="s">
        <v>46</v>
      </c>
      <c r="C10" s="23" t="s">
        <v>46</v>
      </c>
      <c r="D10" s="23" t="s">
        <v>45</v>
      </c>
      <c r="E10" s="23" t="s">
        <v>46</v>
      </c>
      <c r="F10" s="23" t="s">
        <v>8</v>
      </c>
      <c r="G10" s="23" t="s">
        <v>8</v>
      </c>
      <c r="H10" s="23" t="s">
        <v>9</v>
      </c>
      <c r="I10" s="23" t="s">
        <v>46</v>
      </c>
      <c r="J10" s="23" t="s">
        <v>45</v>
      </c>
      <c r="K10" s="23" t="s">
        <v>47</v>
      </c>
      <c r="L10" s="23" t="s">
        <v>46</v>
      </c>
      <c r="M10" s="23" t="s">
        <v>45</v>
      </c>
      <c r="N10" s="23" t="s">
        <v>8</v>
      </c>
      <c r="O10" s="23" t="s">
        <v>8</v>
      </c>
      <c r="P10" s="23" t="s">
        <v>8</v>
      </c>
      <c r="Q10" s="23" t="s">
        <v>8</v>
      </c>
      <c r="R10" s="23" t="s">
        <v>9</v>
      </c>
      <c r="S10" s="23" t="s">
        <v>9</v>
      </c>
      <c r="T10" s="23" t="s">
        <v>8</v>
      </c>
      <c r="U10" s="23" t="s">
        <v>8</v>
      </c>
      <c r="V10" s="23" t="s">
        <v>8</v>
      </c>
      <c r="W10" s="23" t="s">
        <v>8</v>
      </c>
      <c r="X10" s="23" t="s">
        <v>9</v>
      </c>
      <c r="Y10" s="23" t="s">
        <v>9</v>
      </c>
      <c r="Z10" s="23" t="s">
        <v>8</v>
      </c>
      <c r="AA10" s="23" t="s">
        <v>8</v>
      </c>
      <c r="AB10" s="23" t="s">
        <v>8</v>
      </c>
      <c r="AC10" s="23" t="s">
        <v>8</v>
      </c>
      <c r="AD10" s="23" t="s">
        <v>9</v>
      </c>
      <c r="AE10" s="23" t="s">
        <v>9</v>
      </c>
      <c r="AF10" s="23" t="s">
        <v>8</v>
      </c>
      <c r="AG10" s="23" t="s">
        <v>8</v>
      </c>
      <c r="AH10" s="23" t="s">
        <v>8</v>
      </c>
      <c r="AI10" s="23" t="s">
        <v>8</v>
      </c>
      <c r="AJ10" s="23" t="s">
        <v>9</v>
      </c>
      <c r="AK10" s="23" t="s">
        <v>9</v>
      </c>
      <c r="AL10" s="23" t="s">
        <v>8</v>
      </c>
      <c r="AM10" s="23" t="s">
        <v>8</v>
      </c>
      <c r="AN10" s="23" t="s">
        <v>8</v>
      </c>
      <c r="AO10" s="23" t="s">
        <v>8</v>
      </c>
      <c r="AP10" s="23" t="s">
        <v>9</v>
      </c>
      <c r="AQ10" s="23" t="s">
        <v>9</v>
      </c>
      <c r="AR10" s="23" t="s">
        <v>8</v>
      </c>
      <c r="AS10" s="23" t="s">
        <v>8</v>
      </c>
      <c r="AT10" s="23" t="s">
        <v>45</v>
      </c>
      <c r="AU10" s="23" t="s">
        <v>45</v>
      </c>
      <c r="AV10" s="23" t="s">
        <v>9</v>
      </c>
      <c r="AW10" s="23" t="s">
        <v>9</v>
      </c>
      <c r="AX10" s="23" t="s">
        <v>45</v>
      </c>
      <c r="AY10" s="23" t="s">
        <v>45</v>
      </c>
      <c r="AZ10" s="23" t="s">
        <v>10</v>
      </c>
      <c r="BA10" s="23" t="s">
        <v>45</v>
      </c>
      <c r="BB10" s="23" t="s">
        <v>45</v>
      </c>
      <c r="BC10" s="23" t="s">
        <v>46</v>
      </c>
      <c r="IE10" s="10"/>
      <c r="IF10" s="10"/>
      <c r="IG10" s="10"/>
      <c r="IH10" s="10"/>
      <c r="II10" s="10"/>
    </row>
    <row r="11" spans="1:243" s="9" customFormat="1" ht="60" customHeight="1">
      <c r="A11" s="59" t="s">
        <v>0</v>
      </c>
      <c r="B11" s="24" t="s">
        <v>11</v>
      </c>
      <c r="C11" s="24" t="s">
        <v>1</v>
      </c>
      <c r="D11" s="24" t="s">
        <v>12</v>
      </c>
      <c r="E11" s="24" t="s">
        <v>13</v>
      </c>
      <c r="F11" s="24" t="s">
        <v>48</v>
      </c>
      <c r="G11" s="24"/>
      <c r="H11" s="24"/>
      <c r="I11" s="24" t="s">
        <v>14</v>
      </c>
      <c r="J11" s="24" t="s">
        <v>15</v>
      </c>
      <c r="K11" s="24" t="s">
        <v>16</v>
      </c>
      <c r="L11" s="24" t="s">
        <v>17</v>
      </c>
      <c r="M11" s="53" t="s">
        <v>49</v>
      </c>
      <c r="N11" s="24" t="s">
        <v>18</v>
      </c>
      <c r="O11" s="24" t="s">
        <v>19</v>
      </c>
      <c r="P11" s="24" t="s">
        <v>20</v>
      </c>
      <c r="Q11" s="24" t="s">
        <v>21</v>
      </c>
      <c r="R11" s="24"/>
      <c r="S11" s="24"/>
      <c r="T11" s="24" t="s">
        <v>22</v>
      </c>
      <c r="U11" s="24" t="s">
        <v>23</v>
      </c>
      <c r="V11" s="24" t="s">
        <v>24</v>
      </c>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54" t="s">
        <v>51</v>
      </c>
      <c r="BB11" s="54" t="s">
        <v>25</v>
      </c>
      <c r="BC11" s="54" t="s">
        <v>26</v>
      </c>
      <c r="IE11" s="10"/>
      <c r="IF11" s="10"/>
      <c r="IG11" s="10"/>
      <c r="IH11" s="10"/>
      <c r="II11" s="10"/>
    </row>
    <row r="12" spans="1:243" s="9" customFormat="1" ht="14.25">
      <c r="A12" s="59">
        <v>1</v>
      </c>
      <c r="B12" s="24">
        <v>2</v>
      </c>
      <c r="C12" s="24">
        <v>3</v>
      </c>
      <c r="D12" s="24">
        <v>4</v>
      </c>
      <c r="E12" s="24">
        <v>5</v>
      </c>
      <c r="F12" s="24">
        <v>6</v>
      </c>
      <c r="G12" s="24">
        <v>7</v>
      </c>
      <c r="H12" s="24">
        <v>8</v>
      </c>
      <c r="I12" s="24">
        <v>9</v>
      </c>
      <c r="J12" s="24">
        <v>10</v>
      </c>
      <c r="K12" s="24">
        <v>11</v>
      </c>
      <c r="L12" s="24">
        <v>12</v>
      </c>
      <c r="M12" s="24">
        <v>13</v>
      </c>
      <c r="N12" s="24">
        <v>14</v>
      </c>
      <c r="O12" s="24">
        <v>15</v>
      </c>
      <c r="P12" s="24">
        <v>16</v>
      </c>
      <c r="Q12" s="24">
        <v>17</v>
      </c>
      <c r="R12" s="24">
        <v>18</v>
      </c>
      <c r="S12" s="24">
        <v>19</v>
      </c>
      <c r="T12" s="24">
        <v>20</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53</v>
      </c>
      <c r="BB12" s="24">
        <v>54</v>
      </c>
      <c r="BC12" s="24">
        <v>55</v>
      </c>
      <c r="IE12" s="10"/>
      <c r="IF12" s="10"/>
      <c r="IG12" s="10"/>
      <c r="IH12" s="10"/>
      <c r="II12" s="10"/>
    </row>
    <row r="13" spans="1:243" s="11" customFormat="1" ht="88.5" customHeight="1">
      <c r="A13" s="63">
        <v>1</v>
      </c>
      <c r="B13" s="75" t="s">
        <v>54</v>
      </c>
      <c r="C13" s="76"/>
      <c r="D13" s="47"/>
      <c r="E13" s="47"/>
      <c r="F13" s="32"/>
      <c r="G13" s="31"/>
      <c r="H13" s="28"/>
      <c r="I13" s="48"/>
      <c r="J13" s="49"/>
      <c r="K13" s="31"/>
      <c r="L13" s="31"/>
      <c r="M13" s="33"/>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4"/>
      <c r="BB13" s="35"/>
      <c r="BC13" s="25"/>
      <c r="IE13" s="12">
        <v>1.01</v>
      </c>
      <c r="IF13" s="12" t="s">
        <v>30</v>
      </c>
      <c r="IG13" s="12" t="s">
        <v>27</v>
      </c>
      <c r="IH13" s="12">
        <v>123.223</v>
      </c>
      <c r="II13" s="12" t="s">
        <v>28</v>
      </c>
    </row>
    <row r="14" spans="1:243" s="11" customFormat="1" ht="24">
      <c r="A14" s="64">
        <v>1.01</v>
      </c>
      <c r="B14" s="77" t="s">
        <v>55</v>
      </c>
      <c r="C14" s="78"/>
      <c r="D14" s="32">
        <v>114</v>
      </c>
      <c r="E14" s="51" t="s">
        <v>50</v>
      </c>
      <c r="F14" s="36">
        <v>166.4</v>
      </c>
      <c r="G14" s="31"/>
      <c r="H14" s="28"/>
      <c r="I14" s="48" t="s">
        <v>29</v>
      </c>
      <c r="J14" s="49">
        <f aca="true" t="shared" si="0" ref="J14:J21">IF(I14="Less(-)",-1,1)</f>
        <v>1</v>
      </c>
      <c r="K14" s="31" t="s">
        <v>35</v>
      </c>
      <c r="L14" s="31" t="s">
        <v>6</v>
      </c>
      <c r="M14" s="33"/>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4">
        <f>total_amount_ba($B$2,$D$2,D14,F14,J14,K14,M14)</f>
        <v>18969.6</v>
      </c>
      <c r="BB14" s="35">
        <f aca="true" t="shared" si="1" ref="BB14:BB21">BA14+SUM(N14:AZ14)</f>
        <v>18969.6</v>
      </c>
      <c r="BC14" s="25" t="str">
        <f>SpellNumber(L14,BB14)</f>
        <v>INR  Eighteen Thousand Nine Hundred &amp; Sixty Nine  and Paise Sixty Only</v>
      </c>
      <c r="IE14" s="12">
        <v>1.01</v>
      </c>
      <c r="IF14" s="12" t="s">
        <v>30</v>
      </c>
      <c r="IG14" s="12" t="s">
        <v>27</v>
      </c>
      <c r="IH14" s="12">
        <v>123.223</v>
      </c>
      <c r="II14" s="12" t="s">
        <v>28</v>
      </c>
    </row>
    <row r="15" spans="1:243" s="11" customFormat="1" ht="52.5" customHeight="1">
      <c r="A15" s="63">
        <v>2</v>
      </c>
      <c r="B15" s="75" t="s">
        <v>68</v>
      </c>
      <c r="C15" s="76"/>
      <c r="D15" s="32"/>
      <c r="E15" s="51"/>
      <c r="F15" s="36"/>
      <c r="G15" s="31"/>
      <c r="H15" s="28"/>
      <c r="I15" s="48"/>
      <c r="J15" s="49"/>
      <c r="K15" s="31"/>
      <c r="L15" s="31"/>
      <c r="M15" s="33"/>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4"/>
      <c r="BB15" s="35"/>
      <c r="BC15" s="25"/>
      <c r="IE15" s="12">
        <v>1.01</v>
      </c>
      <c r="IF15" s="12" t="s">
        <v>30</v>
      </c>
      <c r="IG15" s="12" t="s">
        <v>27</v>
      </c>
      <c r="IH15" s="12">
        <v>123.223</v>
      </c>
      <c r="II15" s="12" t="s">
        <v>28</v>
      </c>
    </row>
    <row r="16" spans="1:243" s="11" customFormat="1" ht="30.75" customHeight="1">
      <c r="A16" s="64">
        <v>2.01</v>
      </c>
      <c r="B16" s="77" t="s">
        <v>69</v>
      </c>
      <c r="C16" s="78"/>
      <c r="D16" s="27">
        <v>24</v>
      </c>
      <c r="E16" s="50" t="s">
        <v>43</v>
      </c>
      <c r="F16" s="27">
        <v>4209.05</v>
      </c>
      <c r="G16" s="31"/>
      <c r="H16" s="28"/>
      <c r="I16" s="48" t="s">
        <v>29</v>
      </c>
      <c r="J16" s="49">
        <f t="shared" si="0"/>
        <v>1</v>
      </c>
      <c r="K16" s="31" t="s">
        <v>35</v>
      </c>
      <c r="L16" s="31" t="s">
        <v>6</v>
      </c>
      <c r="M16" s="33"/>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4">
        <f>total_amount_ba($B$2,$D$2,D16,F16,J16,K16,M16)</f>
        <v>101017.2</v>
      </c>
      <c r="BB16" s="35">
        <f t="shared" si="1"/>
        <v>101017.2</v>
      </c>
      <c r="BC16" s="25" t="str">
        <f>SpellNumber(L16,BB16)</f>
        <v>INR  One Lakh One Thousand  &amp;Seventeen  and Paise Twenty Only</v>
      </c>
      <c r="IE16" s="12">
        <v>1.01</v>
      </c>
      <c r="IF16" s="12" t="s">
        <v>30</v>
      </c>
      <c r="IG16" s="12" t="s">
        <v>27</v>
      </c>
      <c r="IH16" s="12">
        <v>123.223</v>
      </c>
      <c r="II16" s="12" t="s">
        <v>28</v>
      </c>
    </row>
    <row r="17" spans="1:243" s="11" customFormat="1" ht="33" customHeight="1">
      <c r="A17" s="65">
        <v>3</v>
      </c>
      <c r="B17" s="75" t="s">
        <v>67</v>
      </c>
      <c r="C17" s="76"/>
      <c r="D17" s="32"/>
      <c r="E17" s="51"/>
      <c r="F17" s="36"/>
      <c r="G17" s="31"/>
      <c r="H17" s="28"/>
      <c r="I17" s="48"/>
      <c r="J17" s="49"/>
      <c r="K17" s="31"/>
      <c r="L17" s="31"/>
      <c r="M17" s="33"/>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4"/>
      <c r="BB17" s="35"/>
      <c r="BC17" s="25"/>
      <c r="IE17" s="12">
        <v>1.01</v>
      </c>
      <c r="IF17" s="12" t="s">
        <v>30</v>
      </c>
      <c r="IG17" s="12" t="s">
        <v>27</v>
      </c>
      <c r="IH17" s="12">
        <v>123.223</v>
      </c>
      <c r="II17" s="12" t="s">
        <v>28</v>
      </c>
    </row>
    <row r="18" spans="1:243" s="11" customFormat="1" ht="18" customHeight="1">
      <c r="A18" s="64">
        <v>3.01</v>
      </c>
      <c r="B18" s="77" t="s">
        <v>56</v>
      </c>
      <c r="C18" s="78"/>
      <c r="D18" s="32">
        <v>56</v>
      </c>
      <c r="E18" s="47" t="s">
        <v>52</v>
      </c>
      <c r="F18" s="32">
        <v>4751.65</v>
      </c>
      <c r="G18" s="31"/>
      <c r="H18" s="28"/>
      <c r="I18" s="48" t="s">
        <v>29</v>
      </c>
      <c r="J18" s="49">
        <f t="shared" si="0"/>
        <v>1</v>
      </c>
      <c r="K18" s="31" t="s">
        <v>35</v>
      </c>
      <c r="L18" s="31" t="s">
        <v>6</v>
      </c>
      <c r="M18" s="33"/>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4">
        <f>total_amount_ba($B$2,$D$2,D18,F18,J18,K18,M18)</f>
        <v>266092.4</v>
      </c>
      <c r="BB18" s="35">
        <f t="shared" si="1"/>
        <v>266092.4</v>
      </c>
      <c r="BC18" s="25" t="str">
        <f>SpellNumber(L18,BB18)</f>
        <v>INR  Two Lakh Sixty Six Thousand  &amp;Ninety Two  and Paise Forty Only</v>
      </c>
      <c r="IE18" s="12">
        <v>1.01</v>
      </c>
      <c r="IF18" s="12" t="s">
        <v>30</v>
      </c>
      <c r="IG18" s="12" t="s">
        <v>27</v>
      </c>
      <c r="IH18" s="12">
        <v>123.223</v>
      </c>
      <c r="II18" s="12" t="s">
        <v>28</v>
      </c>
    </row>
    <row r="19" spans="1:243" s="11" customFormat="1" ht="94.5" customHeight="1">
      <c r="A19" s="66">
        <v>4</v>
      </c>
      <c r="B19" s="89" t="s">
        <v>66</v>
      </c>
      <c r="C19" s="90"/>
      <c r="D19" s="32">
        <v>6.5</v>
      </c>
      <c r="E19" s="47" t="s">
        <v>52</v>
      </c>
      <c r="F19" s="32">
        <v>9330.2</v>
      </c>
      <c r="G19" s="31"/>
      <c r="H19" s="28"/>
      <c r="I19" s="48" t="s">
        <v>29</v>
      </c>
      <c r="J19" s="49">
        <f t="shared" si="0"/>
        <v>1</v>
      </c>
      <c r="K19" s="31" t="s">
        <v>35</v>
      </c>
      <c r="L19" s="31" t="s">
        <v>6</v>
      </c>
      <c r="M19" s="33"/>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4">
        <f>total_amount_ba($B$2,$D$2,D19,F19,J19,K19,M19)</f>
        <v>60646.3</v>
      </c>
      <c r="BB19" s="35">
        <f t="shared" si="1"/>
        <v>60646.3</v>
      </c>
      <c r="BC19" s="25" t="str">
        <f>SpellNumber(L19,BB19)</f>
        <v>INR  Sixty Thousand Six Hundred &amp; Forty Six  and Paise Thirty Only</v>
      </c>
      <c r="IE19" s="12">
        <v>1.01</v>
      </c>
      <c r="IF19" s="12" t="s">
        <v>30</v>
      </c>
      <c r="IG19" s="12" t="s">
        <v>27</v>
      </c>
      <c r="IH19" s="12">
        <v>123.223</v>
      </c>
      <c r="II19" s="12" t="s">
        <v>28</v>
      </c>
    </row>
    <row r="20" spans="1:243" s="11" customFormat="1" ht="53.25" customHeight="1">
      <c r="A20" s="66">
        <v>5</v>
      </c>
      <c r="B20" s="89" t="s">
        <v>70</v>
      </c>
      <c r="C20" s="90"/>
      <c r="D20" s="27"/>
      <c r="E20" s="50"/>
      <c r="F20" s="27"/>
      <c r="G20" s="31"/>
      <c r="H20" s="28"/>
      <c r="I20" s="48"/>
      <c r="J20" s="49"/>
      <c r="K20" s="31"/>
      <c r="L20" s="31"/>
      <c r="M20" s="33"/>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4"/>
      <c r="BB20" s="35"/>
      <c r="BC20" s="25"/>
      <c r="IE20" s="12">
        <v>1.01</v>
      </c>
      <c r="IF20" s="12" t="s">
        <v>30</v>
      </c>
      <c r="IG20" s="12" t="s">
        <v>27</v>
      </c>
      <c r="IH20" s="12">
        <v>123.223</v>
      </c>
      <c r="II20" s="12" t="s">
        <v>28</v>
      </c>
    </row>
    <row r="21" spans="1:243" s="11" customFormat="1" ht="39" customHeight="1">
      <c r="A21" s="67">
        <v>5.01</v>
      </c>
      <c r="B21" s="87" t="s">
        <v>57</v>
      </c>
      <c r="C21" s="88"/>
      <c r="D21" s="32">
        <v>714</v>
      </c>
      <c r="E21" s="51" t="s">
        <v>52</v>
      </c>
      <c r="F21" s="36">
        <v>56.6</v>
      </c>
      <c r="G21" s="31"/>
      <c r="H21" s="28"/>
      <c r="I21" s="48" t="s">
        <v>29</v>
      </c>
      <c r="J21" s="49">
        <f t="shared" si="0"/>
        <v>1</v>
      </c>
      <c r="K21" s="31" t="s">
        <v>35</v>
      </c>
      <c r="L21" s="31" t="s">
        <v>6</v>
      </c>
      <c r="M21" s="33"/>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4">
        <f>total_amount_ba($B$2,$D$2,D21,F21,J21,K21,M21)</f>
        <v>40412.4</v>
      </c>
      <c r="BB21" s="35">
        <f t="shared" si="1"/>
        <v>40412.4</v>
      </c>
      <c r="BC21" s="25" t="str">
        <f>SpellNumber(L21,BB21)</f>
        <v>INR  Forty Thousand Four Hundred &amp; Twelve  and Paise Forty Only</v>
      </c>
      <c r="IE21" s="12">
        <v>1.01</v>
      </c>
      <c r="IF21" s="12" t="s">
        <v>30</v>
      </c>
      <c r="IG21" s="12" t="s">
        <v>27</v>
      </c>
      <c r="IH21" s="12">
        <v>123.223</v>
      </c>
      <c r="II21" s="12" t="s">
        <v>28</v>
      </c>
    </row>
    <row r="22" spans="1:243" s="11" customFormat="1" ht="54.75" customHeight="1">
      <c r="A22" s="66">
        <v>6</v>
      </c>
      <c r="B22" s="89" t="s">
        <v>71</v>
      </c>
      <c r="C22" s="90"/>
      <c r="D22" s="32"/>
      <c r="E22" s="51"/>
      <c r="F22" s="36"/>
      <c r="G22" s="31"/>
      <c r="H22" s="28"/>
      <c r="I22" s="48"/>
      <c r="J22" s="49"/>
      <c r="K22" s="31"/>
      <c r="L22" s="31"/>
      <c r="M22" s="33"/>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4"/>
      <c r="BB22" s="35"/>
      <c r="BC22" s="25"/>
      <c r="IE22" s="12">
        <v>1.01</v>
      </c>
      <c r="IF22" s="12" t="s">
        <v>30</v>
      </c>
      <c r="IG22" s="12" t="s">
        <v>27</v>
      </c>
      <c r="IH22" s="12">
        <v>123.223</v>
      </c>
      <c r="II22" s="12" t="s">
        <v>28</v>
      </c>
    </row>
    <row r="23" spans="1:243" s="11" customFormat="1" ht="31.5" customHeight="1">
      <c r="A23" s="67">
        <v>6.01</v>
      </c>
      <c r="B23" s="87" t="s">
        <v>73</v>
      </c>
      <c r="C23" s="88"/>
      <c r="D23" s="32">
        <v>140</v>
      </c>
      <c r="E23" s="51" t="s">
        <v>50</v>
      </c>
      <c r="F23" s="36">
        <v>85.95</v>
      </c>
      <c r="G23" s="31"/>
      <c r="H23" s="28"/>
      <c r="I23" s="48" t="s">
        <v>29</v>
      </c>
      <c r="J23" s="49">
        <f aca="true" t="shared" si="2" ref="J23:J34">IF(I23="Less(-)",-1,1)</f>
        <v>1</v>
      </c>
      <c r="K23" s="31" t="s">
        <v>35</v>
      </c>
      <c r="L23" s="31" t="s">
        <v>6</v>
      </c>
      <c r="M23" s="33"/>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4">
        <f>total_amount_ba($B$2,$D$2,D23,F23,J23,K23,M23)</f>
        <v>12033</v>
      </c>
      <c r="BB23" s="35">
        <f aca="true" t="shared" si="3" ref="BB23:BB32">BA23+SUM(N23:AZ23)</f>
        <v>12033</v>
      </c>
      <c r="BC23" s="25" t="str">
        <f>SpellNumber(L23,BB23)</f>
        <v>INR  Twelve Thousand  &amp;Thirty Three  Only</v>
      </c>
      <c r="IE23" s="12">
        <v>1.01</v>
      </c>
      <c r="IF23" s="12" t="s">
        <v>30</v>
      </c>
      <c r="IG23" s="12" t="s">
        <v>27</v>
      </c>
      <c r="IH23" s="12">
        <v>123.223</v>
      </c>
      <c r="II23" s="12" t="s">
        <v>28</v>
      </c>
    </row>
    <row r="24" spans="1:243" s="11" customFormat="1" ht="23.25" customHeight="1">
      <c r="A24" s="66">
        <v>7</v>
      </c>
      <c r="B24" s="89" t="s">
        <v>74</v>
      </c>
      <c r="C24" s="90"/>
      <c r="D24" s="27"/>
      <c r="E24" s="50"/>
      <c r="F24" s="27"/>
      <c r="G24" s="31"/>
      <c r="H24" s="28"/>
      <c r="I24" s="48"/>
      <c r="J24" s="49"/>
      <c r="K24" s="31"/>
      <c r="L24" s="31"/>
      <c r="M24" s="33"/>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4"/>
      <c r="BB24" s="35"/>
      <c r="BC24" s="25"/>
      <c r="IE24" s="12">
        <v>1.01</v>
      </c>
      <c r="IF24" s="12" t="s">
        <v>30</v>
      </c>
      <c r="IG24" s="12" t="s">
        <v>27</v>
      </c>
      <c r="IH24" s="12">
        <v>123.223</v>
      </c>
      <c r="II24" s="12" t="s">
        <v>28</v>
      </c>
    </row>
    <row r="25" spans="1:243" s="11" customFormat="1" ht="18" customHeight="1">
      <c r="A25" s="67">
        <v>7.01</v>
      </c>
      <c r="B25" s="87" t="s">
        <v>72</v>
      </c>
      <c r="C25" s="88"/>
      <c r="D25" s="32">
        <v>72</v>
      </c>
      <c r="E25" s="51" t="s">
        <v>50</v>
      </c>
      <c r="F25" s="36">
        <v>313.25</v>
      </c>
      <c r="G25" s="31"/>
      <c r="H25" s="28"/>
      <c r="I25" s="48" t="s">
        <v>29</v>
      </c>
      <c r="J25" s="49">
        <f t="shared" si="2"/>
        <v>1</v>
      </c>
      <c r="K25" s="31" t="s">
        <v>35</v>
      </c>
      <c r="L25" s="31" t="s">
        <v>6</v>
      </c>
      <c r="M25" s="33"/>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4">
        <f>total_amount_ba($B$2,$D$2,D25,F25,J25,K25,M25)</f>
        <v>22554</v>
      </c>
      <c r="BB25" s="35">
        <f t="shared" si="3"/>
        <v>22554</v>
      </c>
      <c r="BC25" s="25" t="str">
        <f>SpellNumber(L25,BB25)</f>
        <v>INR  Twenty Two Thousand Five Hundred &amp; Fifty Four  Only</v>
      </c>
      <c r="IE25" s="12">
        <v>1.01</v>
      </c>
      <c r="IF25" s="12" t="s">
        <v>30</v>
      </c>
      <c r="IG25" s="12" t="s">
        <v>27</v>
      </c>
      <c r="IH25" s="12">
        <v>123.223</v>
      </c>
      <c r="II25" s="12" t="s">
        <v>28</v>
      </c>
    </row>
    <row r="26" spans="1:243" s="11" customFormat="1" ht="76.5" customHeight="1">
      <c r="A26" s="63">
        <v>8</v>
      </c>
      <c r="B26" s="83" t="s">
        <v>75</v>
      </c>
      <c r="C26" s="84"/>
      <c r="D26" s="32">
        <v>800</v>
      </c>
      <c r="E26" s="51" t="s">
        <v>50</v>
      </c>
      <c r="F26" s="36">
        <v>141.35</v>
      </c>
      <c r="G26" s="31"/>
      <c r="H26" s="28"/>
      <c r="I26" s="48" t="s">
        <v>29</v>
      </c>
      <c r="J26" s="49">
        <f t="shared" si="2"/>
        <v>1</v>
      </c>
      <c r="K26" s="31" t="s">
        <v>35</v>
      </c>
      <c r="L26" s="31" t="s">
        <v>6</v>
      </c>
      <c r="M26" s="33"/>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4">
        <f>total_amount_ba($B$2,$D$2,D26,F26,J26,K26,M26)</f>
        <v>113080</v>
      </c>
      <c r="BB26" s="35">
        <f t="shared" si="3"/>
        <v>113080</v>
      </c>
      <c r="BC26" s="25" t="str">
        <f>SpellNumber(L26,BB26)</f>
        <v>INR  One Lakh Thirteen Thousand  &amp;Eighty  Only</v>
      </c>
      <c r="IE26" s="12">
        <v>1.01</v>
      </c>
      <c r="IF26" s="12" t="s">
        <v>30</v>
      </c>
      <c r="IG26" s="12" t="s">
        <v>27</v>
      </c>
      <c r="IH26" s="12">
        <v>123.223</v>
      </c>
      <c r="II26" s="12" t="s">
        <v>28</v>
      </c>
    </row>
    <row r="27" spans="1:243" s="11" customFormat="1" ht="62.25" customHeight="1">
      <c r="A27" s="68">
        <v>9</v>
      </c>
      <c r="B27" s="83" t="s">
        <v>76</v>
      </c>
      <c r="C27" s="84"/>
      <c r="D27" s="27">
        <v>120</v>
      </c>
      <c r="E27" s="50" t="s">
        <v>43</v>
      </c>
      <c r="F27" s="27">
        <v>125.75</v>
      </c>
      <c r="G27" s="31"/>
      <c r="H27" s="28"/>
      <c r="I27" s="48" t="s">
        <v>29</v>
      </c>
      <c r="J27" s="49">
        <f t="shared" si="2"/>
        <v>1</v>
      </c>
      <c r="K27" s="31" t="s">
        <v>35</v>
      </c>
      <c r="L27" s="31" t="s">
        <v>6</v>
      </c>
      <c r="M27" s="33"/>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4">
        <f>total_amount_ba($B$2,$D$2,D27,F27,J27,K27,M27)</f>
        <v>15090</v>
      </c>
      <c r="BB27" s="35">
        <f t="shared" si="3"/>
        <v>15090</v>
      </c>
      <c r="BC27" s="25" t="str">
        <f>SpellNumber(L27,BB27)</f>
        <v>INR  Fifteen Thousand  &amp;Ninety  Only</v>
      </c>
      <c r="IE27" s="12">
        <v>1.01</v>
      </c>
      <c r="IF27" s="12" t="s">
        <v>30</v>
      </c>
      <c r="IG27" s="12" t="s">
        <v>27</v>
      </c>
      <c r="IH27" s="12">
        <v>123.223</v>
      </c>
      <c r="II27" s="12" t="s">
        <v>28</v>
      </c>
    </row>
    <row r="28" spans="1:243" s="11" customFormat="1" ht="201.75" customHeight="1">
      <c r="A28" s="69">
        <v>10</v>
      </c>
      <c r="B28" s="83" t="s">
        <v>77</v>
      </c>
      <c r="C28" s="84"/>
      <c r="D28" s="32">
        <v>753</v>
      </c>
      <c r="E28" s="51" t="s">
        <v>43</v>
      </c>
      <c r="F28" s="36">
        <v>756.15</v>
      </c>
      <c r="G28" s="31"/>
      <c r="H28" s="28"/>
      <c r="I28" s="48" t="s">
        <v>29</v>
      </c>
      <c r="J28" s="49">
        <f t="shared" si="2"/>
        <v>1</v>
      </c>
      <c r="K28" s="31" t="s">
        <v>35</v>
      </c>
      <c r="L28" s="31" t="s">
        <v>6</v>
      </c>
      <c r="M28" s="33"/>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4">
        <f>total_amount_ba($B$2,$D$2,D28,F28,J28,K28,M28)</f>
        <v>569380.95</v>
      </c>
      <c r="BB28" s="35">
        <f t="shared" si="3"/>
        <v>569380.95</v>
      </c>
      <c r="BC28" s="25" t="str">
        <f>SpellNumber(L28,BB28)</f>
        <v>INR  Five Lakh Sixty Nine Thousand Three Hundred &amp; Eighty  and Paise Ninety Five Only</v>
      </c>
      <c r="IE28" s="12">
        <v>1.01</v>
      </c>
      <c r="IF28" s="12" t="s">
        <v>30</v>
      </c>
      <c r="IG28" s="12" t="s">
        <v>27</v>
      </c>
      <c r="IH28" s="12">
        <v>123.223</v>
      </c>
      <c r="II28" s="12" t="s">
        <v>28</v>
      </c>
    </row>
    <row r="29" spans="1:243" s="11" customFormat="1" ht="21.75" customHeight="1">
      <c r="A29" s="63">
        <v>11</v>
      </c>
      <c r="B29" s="75" t="s">
        <v>58</v>
      </c>
      <c r="C29" s="76"/>
      <c r="D29" s="32"/>
      <c r="E29" s="47"/>
      <c r="F29" s="32"/>
      <c r="G29" s="31"/>
      <c r="H29" s="28"/>
      <c r="I29" s="48"/>
      <c r="J29" s="49"/>
      <c r="K29" s="31"/>
      <c r="L29" s="31"/>
      <c r="M29" s="33"/>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4"/>
      <c r="BB29" s="35"/>
      <c r="BC29" s="25"/>
      <c r="IE29" s="12">
        <v>1.01</v>
      </c>
      <c r="IF29" s="12" t="s">
        <v>30</v>
      </c>
      <c r="IG29" s="12" t="s">
        <v>27</v>
      </c>
      <c r="IH29" s="12">
        <v>123.223</v>
      </c>
      <c r="II29" s="12" t="s">
        <v>28</v>
      </c>
    </row>
    <row r="30" spans="1:243" s="11" customFormat="1" ht="21.75" customHeight="1">
      <c r="A30" s="64">
        <v>11.01</v>
      </c>
      <c r="B30" s="77" t="s">
        <v>59</v>
      </c>
      <c r="C30" s="78"/>
      <c r="D30" s="32">
        <v>47</v>
      </c>
      <c r="E30" s="47" t="s">
        <v>52</v>
      </c>
      <c r="F30" s="32">
        <v>168.25</v>
      </c>
      <c r="G30" s="31"/>
      <c r="H30" s="28"/>
      <c r="I30" s="48" t="s">
        <v>29</v>
      </c>
      <c r="J30" s="49">
        <f t="shared" si="2"/>
        <v>1</v>
      </c>
      <c r="K30" s="31" t="s">
        <v>35</v>
      </c>
      <c r="L30" s="31" t="s">
        <v>6</v>
      </c>
      <c r="M30" s="33"/>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4">
        <f>total_amount_ba($B$2,$D$2,D30,F30,J30,K30,M30)</f>
        <v>7907.75</v>
      </c>
      <c r="BB30" s="35">
        <f t="shared" si="3"/>
        <v>7907.75</v>
      </c>
      <c r="BC30" s="25" t="str">
        <f>SpellNumber(L30,BB30)</f>
        <v>INR  Seven Thousand Nine Hundred &amp; Seven  and Paise Seventy Five Only</v>
      </c>
      <c r="IE30" s="12">
        <v>1.01</v>
      </c>
      <c r="IF30" s="12" t="s">
        <v>30</v>
      </c>
      <c r="IG30" s="12" t="s">
        <v>27</v>
      </c>
      <c r="IH30" s="12">
        <v>123.223</v>
      </c>
      <c r="II30" s="12" t="s">
        <v>28</v>
      </c>
    </row>
    <row r="31" spans="1:243" s="11" customFormat="1" ht="36" customHeight="1">
      <c r="A31" s="69">
        <v>12</v>
      </c>
      <c r="B31" s="75" t="s">
        <v>78</v>
      </c>
      <c r="C31" s="76"/>
      <c r="D31" s="27"/>
      <c r="E31" s="50"/>
      <c r="F31" s="27"/>
      <c r="G31" s="31"/>
      <c r="H31" s="28"/>
      <c r="I31" s="48"/>
      <c r="J31" s="49"/>
      <c r="K31" s="31"/>
      <c r="L31" s="31"/>
      <c r="M31" s="33"/>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4"/>
      <c r="BB31" s="35"/>
      <c r="BC31" s="25"/>
      <c r="IE31" s="12">
        <v>1.01</v>
      </c>
      <c r="IF31" s="12" t="s">
        <v>30</v>
      </c>
      <c r="IG31" s="12" t="s">
        <v>27</v>
      </c>
      <c r="IH31" s="12">
        <v>123.223</v>
      </c>
      <c r="II31" s="12" t="s">
        <v>28</v>
      </c>
    </row>
    <row r="32" spans="1:243" s="11" customFormat="1" ht="45.75" customHeight="1">
      <c r="A32" s="64">
        <v>12.01</v>
      </c>
      <c r="B32" s="85" t="s">
        <v>80</v>
      </c>
      <c r="C32" s="86"/>
      <c r="D32" s="32">
        <v>57</v>
      </c>
      <c r="E32" s="51" t="s">
        <v>52</v>
      </c>
      <c r="F32" s="36">
        <v>96.05</v>
      </c>
      <c r="G32" s="31"/>
      <c r="H32" s="28"/>
      <c r="I32" s="48" t="s">
        <v>29</v>
      </c>
      <c r="J32" s="49">
        <f t="shared" si="2"/>
        <v>1</v>
      </c>
      <c r="K32" s="31" t="s">
        <v>35</v>
      </c>
      <c r="L32" s="31" t="s">
        <v>6</v>
      </c>
      <c r="M32" s="33"/>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4">
        <f>total_amount_ba($B$2,$D$2,D32,F32,J32,K32,M32)</f>
        <v>5474.85</v>
      </c>
      <c r="BB32" s="35">
        <f t="shared" si="3"/>
        <v>5474.85</v>
      </c>
      <c r="BC32" s="25" t="str">
        <f>SpellNumber(L32,BB32)</f>
        <v>INR  Five Thousand Four Hundred &amp; Seventy Four  and Paise Eighty Five Only</v>
      </c>
      <c r="IE32" s="12">
        <v>1.01</v>
      </c>
      <c r="IF32" s="12" t="s">
        <v>30</v>
      </c>
      <c r="IG32" s="12" t="s">
        <v>27</v>
      </c>
      <c r="IH32" s="12">
        <v>123.223</v>
      </c>
      <c r="II32" s="12" t="s">
        <v>28</v>
      </c>
    </row>
    <row r="33" spans="1:243" s="11" customFormat="1" ht="45" customHeight="1">
      <c r="A33" s="63">
        <v>13</v>
      </c>
      <c r="B33" s="75" t="s">
        <v>81</v>
      </c>
      <c r="C33" s="76"/>
      <c r="D33" s="32"/>
      <c r="E33" s="51"/>
      <c r="F33" s="36"/>
      <c r="G33" s="31"/>
      <c r="H33" s="28"/>
      <c r="I33" s="48"/>
      <c r="J33" s="49"/>
      <c r="K33" s="31"/>
      <c r="L33" s="31"/>
      <c r="M33" s="33"/>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4"/>
      <c r="BB33" s="35"/>
      <c r="BC33" s="25"/>
      <c r="IE33" s="12">
        <v>1.01</v>
      </c>
      <c r="IF33" s="12" t="s">
        <v>30</v>
      </c>
      <c r="IG33" s="12" t="s">
        <v>27</v>
      </c>
      <c r="IH33" s="12">
        <v>123.223</v>
      </c>
      <c r="II33" s="12" t="s">
        <v>28</v>
      </c>
    </row>
    <row r="34" spans="1:243" s="11" customFormat="1" ht="18.75" customHeight="1">
      <c r="A34" s="64">
        <v>13.01</v>
      </c>
      <c r="B34" s="77" t="s">
        <v>60</v>
      </c>
      <c r="C34" s="78"/>
      <c r="D34" s="32">
        <v>797</v>
      </c>
      <c r="E34" s="51" t="s">
        <v>50</v>
      </c>
      <c r="F34" s="36">
        <v>13.95</v>
      </c>
      <c r="G34" s="31"/>
      <c r="H34" s="28"/>
      <c r="I34" s="48" t="s">
        <v>29</v>
      </c>
      <c r="J34" s="49">
        <f t="shared" si="2"/>
        <v>1</v>
      </c>
      <c r="K34" s="31" t="s">
        <v>35</v>
      </c>
      <c r="L34" s="31" t="s">
        <v>6</v>
      </c>
      <c r="M34" s="3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4">
        <f>total_amount_ba($B$2,$D$2,D34,F34,J34,K34,M34)</f>
        <v>11118.15</v>
      </c>
      <c r="BB34" s="35">
        <f>BA34+SUM(N34:AZ34)</f>
        <v>11118.15</v>
      </c>
      <c r="BC34" s="25" t="str">
        <f>SpellNumber(L34,BB34)</f>
        <v>INR  Eleven Thousand One Hundred &amp; Eighteen  and Paise Fifteen Only</v>
      </c>
      <c r="IE34" s="12">
        <v>1.01</v>
      </c>
      <c r="IF34" s="12" t="s">
        <v>30</v>
      </c>
      <c r="IG34" s="12" t="s">
        <v>27</v>
      </c>
      <c r="IH34" s="12">
        <v>123.223</v>
      </c>
      <c r="II34" s="12" t="s">
        <v>28</v>
      </c>
    </row>
    <row r="35" spans="1:243" s="11" customFormat="1" ht="45" customHeight="1">
      <c r="A35" s="63">
        <v>14</v>
      </c>
      <c r="B35" s="75" t="s">
        <v>61</v>
      </c>
      <c r="C35" s="76"/>
      <c r="D35" s="27"/>
      <c r="E35" s="50"/>
      <c r="F35" s="27"/>
      <c r="G35" s="31"/>
      <c r="H35" s="28"/>
      <c r="I35" s="48"/>
      <c r="J35" s="49"/>
      <c r="K35" s="31"/>
      <c r="L35" s="31"/>
      <c r="M35" s="33"/>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4"/>
      <c r="BB35" s="35"/>
      <c r="BC35" s="25"/>
      <c r="IE35" s="12">
        <v>1.01</v>
      </c>
      <c r="IF35" s="12" t="s">
        <v>30</v>
      </c>
      <c r="IG35" s="12" t="s">
        <v>27</v>
      </c>
      <c r="IH35" s="12">
        <v>123.223</v>
      </c>
      <c r="II35" s="12" t="s">
        <v>28</v>
      </c>
    </row>
    <row r="36" spans="1:243" s="11" customFormat="1" ht="33" customHeight="1">
      <c r="A36" s="64">
        <v>14.01</v>
      </c>
      <c r="B36" s="77" t="s">
        <v>62</v>
      </c>
      <c r="C36" s="78"/>
      <c r="D36" s="32">
        <v>1</v>
      </c>
      <c r="E36" s="51" t="s">
        <v>43</v>
      </c>
      <c r="F36" s="36">
        <v>5481.95</v>
      </c>
      <c r="G36" s="31"/>
      <c r="H36" s="28"/>
      <c r="I36" s="48" t="s">
        <v>29</v>
      </c>
      <c r="J36" s="49">
        <f>IF(I36="Less(-)",-1,1)</f>
        <v>1</v>
      </c>
      <c r="K36" s="31" t="s">
        <v>35</v>
      </c>
      <c r="L36" s="31" t="s">
        <v>6</v>
      </c>
      <c r="M36" s="33"/>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4">
        <f>total_amount_ba($B$2,$D$2,D36,F36,J36,K36,M36)</f>
        <v>5481.95</v>
      </c>
      <c r="BB36" s="35">
        <f>BA36+SUM(N36:AZ36)</f>
        <v>5481.95</v>
      </c>
      <c r="BC36" s="25" t="str">
        <f>SpellNumber(L36,BB36)</f>
        <v>INR  Five Thousand Four Hundred &amp; Eighty One  and Paise Ninety Five Only</v>
      </c>
      <c r="IE36" s="12">
        <v>1.01</v>
      </c>
      <c r="IF36" s="12" t="s">
        <v>30</v>
      </c>
      <c r="IG36" s="12" t="s">
        <v>27</v>
      </c>
      <c r="IH36" s="12">
        <v>123.223</v>
      </c>
      <c r="II36" s="12" t="s">
        <v>28</v>
      </c>
    </row>
    <row r="37" spans="1:243" s="11" customFormat="1" ht="84.75" customHeight="1">
      <c r="A37" s="68">
        <v>15</v>
      </c>
      <c r="B37" s="79" t="s">
        <v>79</v>
      </c>
      <c r="C37" s="80"/>
      <c r="D37" s="32">
        <v>1</v>
      </c>
      <c r="E37" s="47" t="s">
        <v>52</v>
      </c>
      <c r="F37" s="32">
        <v>19774.55</v>
      </c>
      <c r="G37" s="31"/>
      <c r="H37" s="28"/>
      <c r="I37" s="48" t="s">
        <v>29</v>
      </c>
      <c r="J37" s="49">
        <f>IF(I37="Less(-)",-1,1)</f>
        <v>1</v>
      </c>
      <c r="K37" s="31" t="s">
        <v>35</v>
      </c>
      <c r="L37" s="31" t="s">
        <v>6</v>
      </c>
      <c r="M37" s="33"/>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4">
        <f>total_amount_ba($B$2,$D$2,D37,F37,J37,K37,M37)</f>
        <v>19774.55</v>
      </c>
      <c r="BB37" s="35">
        <f>BA37+SUM(N37:AZ37)</f>
        <v>19774.55</v>
      </c>
      <c r="BC37" s="25" t="str">
        <f>SpellNumber(L37,BB37)</f>
        <v>INR  Nineteen Thousand Seven Hundred &amp; Seventy Four  and Paise Fifty Five Only</v>
      </c>
      <c r="IE37" s="12">
        <v>1.01</v>
      </c>
      <c r="IF37" s="12" t="s">
        <v>30</v>
      </c>
      <c r="IG37" s="12" t="s">
        <v>27</v>
      </c>
      <c r="IH37" s="12">
        <v>123.223</v>
      </c>
      <c r="II37" s="12" t="s">
        <v>28</v>
      </c>
    </row>
    <row r="38" spans="1:243" s="11" customFormat="1" ht="126" customHeight="1">
      <c r="A38" s="63">
        <v>16</v>
      </c>
      <c r="B38" s="81" t="s">
        <v>63</v>
      </c>
      <c r="C38" s="82"/>
      <c r="D38" s="32"/>
      <c r="E38" s="47"/>
      <c r="F38" s="32"/>
      <c r="G38" s="31"/>
      <c r="H38" s="28"/>
      <c r="I38" s="48"/>
      <c r="J38" s="49"/>
      <c r="K38" s="31"/>
      <c r="L38" s="31"/>
      <c r="M38" s="33"/>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4"/>
      <c r="BB38" s="35"/>
      <c r="BC38" s="25"/>
      <c r="IE38" s="12">
        <v>1.01</v>
      </c>
      <c r="IF38" s="12" t="s">
        <v>30</v>
      </c>
      <c r="IG38" s="12" t="s">
        <v>27</v>
      </c>
      <c r="IH38" s="12">
        <v>123.223</v>
      </c>
      <c r="II38" s="12" t="s">
        <v>28</v>
      </c>
    </row>
    <row r="39" spans="1:243" s="11" customFormat="1" ht="14.25" customHeight="1">
      <c r="A39" s="70">
        <v>16.01</v>
      </c>
      <c r="B39" s="71" t="s">
        <v>64</v>
      </c>
      <c r="C39" s="72"/>
      <c r="D39" s="27">
        <v>940</v>
      </c>
      <c r="E39" s="50" t="s">
        <v>52</v>
      </c>
      <c r="F39" s="27">
        <v>8.25</v>
      </c>
      <c r="G39" s="31"/>
      <c r="H39" s="28"/>
      <c r="I39" s="48" t="s">
        <v>29</v>
      </c>
      <c r="J39" s="49">
        <f>IF(I39="Less(-)",-1,1)</f>
        <v>1</v>
      </c>
      <c r="K39" s="31" t="s">
        <v>35</v>
      </c>
      <c r="L39" s="31" t="s">
        <v>6</v>
      </c>
      <c r="M39" s="33"/>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4">
        <f>total_amount_ba($B$2,$D$2,D39,F39,J39,K39,M39)</f>
        <v>7755</v>
      </c>
      <c r="BB39" s="35">
        <f>BA39+SUM(N39:AZ39)</f>
        <v>7755</v>
      </c>
      <c r="BC39" s="25" t="str">
        <f>SpellNumber(L39,BB39)</f>
        <v>INR  Seven Thousand Seven Hundred &amp; Fifty Five  Only</v>
      </c>
      <c r="IE39" s="12">
        <v>1.01</v>
      </c>
      <c r="IF39" s="12" t="s">
        <v>30</v>
      </c>
      <c r="IG39" s="12" t="s">
        <v>27</v>
      </c>
      <c r="IH39" s="12">
        <v>123.223</v>
      </c>
      <c r="II39" s="12" t="s">
        <v>28</v>
      </c>
    </row>
    <row r="40" spans="1:243" s="11" customFormat="1" ht="22.5" customHeight="1">
      <c r="A40" s="68">
        <v>17</v>
      </c>
      <c r="B40" s="73" t="s">
        <v>65</v>
      </c>
      <c r="C40" s="74"/>
      <c r="D40" s="32">
        <v>10</v>
      </c>
      <c r="E40" s="51" t="s">
        <v>52</v>
      </c>
      <c r="F40" s="36">
        <v>339</v>
      </c>
      <c r="G40" s="31"/>
      <c r="H40" s="28"/>
      <c r="I40" s="48" t="s">
        <v>29</v>
      </c>
      <c r="J40" s="49">
        <f>IF(I40="Less(-)",-1,1)</f>
        <v>1</v>
      </c>
      <c r="K40" s="31" t="s">
        <v>35</v>
      </c>
      <c r="L40" s="31" t="s">
        <v>6</v>
      </c>
      <c r="M40" s="33"/>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4">
        <f>total_amount_ba($B$2,$D$2,D40,F40,J40,K40,M40)</f>
        <v>3390</v>
      </c>
      <c r="BB40" s="35">
        <f>BA40+SUM(N40:AZ40)</f>
        <v>3390</v>
      </c>
      <c r="BC40" s="25" t="str">
        <f>SpellNumber(L40,BB40)</f>
        <v>INR  Three Thousand Three Hundred &amp; Ninety  Only</v>
      </c>
      <c r="IE40" s="12">
        <v>1.01</v>
      </c>
      <c r="IF40" s="12" t="s">
        <v>30</v>
      </c>
      <c r="IG40" s="12" t="s">
        <v>27</v>
      </c>
      <c r="IH40" s="12">
        <v>123.223</v>
      </c>
      <c r="II40" s="12" t="s">
        <v>28</v>
      </c>
    </row>
    <row r="41" spans="1:243" s="11" customFormat="1" ht="34.5" customHeight="1">
      <c r="A41" s="60" t="s">
        <v>33</v>
      </c>
      <c r="B41" s="37"/>
      <c r="C41" s="25"/>
      <c r="D41" s="48"/>
      <c r="E41" s="48"/>
      <c r="F41" s="48"/>
      <c r="G41" s="48"/>
      <c r="H41" s="52"/>
      <c r="I41" s="52"/>
      <c r="J41" s="52"/>
      <c r="K41" s="52"/>
      <c r="L41" s="48"/>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6">
        <f>SUM(BA13:BA40)</f>
        <v>1280178.1</v>
      </c>
      <c r="BB41" s="46">
        <f>SUM(BB13:BB40)</f>
        <v>1280178.1</v>
      </c>
      <c r="BC41" s="25" t="str">
        <f>SpellNumber($E$2,BB41)</f>
        <v>INR  Twelve Lakh Eighty Thousand One Hundred &amp; Seventy Eight  and Paise Ten Only</v>
      </c>
      <c r="IE41" s="12">
        <v>4</v>
      </c>
      <c r="IF41" s="12" t="s">
        <v>31</v>
      </c>
      <c r="IG41" s="12" t="s">
        <v>32</v>
      </c>
      <c r="IH41" s="12">
        <v>10</v>
      </c>
      <c r="II41" s="12" t="s">
        <v>28</v>
      </c>
    </row>
    <row r="42" spans="1:243" s="13" customFormat="1" ht="33.75" customHeight="1">
      <c r="A42" s="60" t="s">
        <v>37</v>
      </c>
      <c r="B42" s="37"/>
      <c r="C42" s="38"/>
      <c r="D42" s="39"/>
      <c r="E42" s="40" t="s">
        <v>40</v>
      </c>
      <c r="F42" s="41"/>
      <c r="G42" s="42"/>
      <c r="H42" s="30"/>
      <c r="I42" s="30"/>
      <c r="J42" s="30"/>
      <c r="K42" s="39"/>
      <c r="L42" s="43"/>
      <c r="M42" s="44"/>
      <c r="N42" s="30"/>
      <c r="O42" s="29"/>
      <c r="P42" s="29"/>
      <c r="Q42" s="29"/>
      <c r="R42" s="29"/>
      <c r="S42" s="29"/>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45">
        <f>IF(ISBLANK(F42),0,IF(E42="Excess (+)",ROUND(BA41+(BA41*F42),2),IF(E42="Less (-)",ROUND(BA41+(BA41*F42*(-1)),2),IF(E42="At Par",BA41,0))))</f>
        <v>0</v>
      </c>
      <c r="BB42" s="46">
        <f>ROUND(BA42,0)</f>
        <v>0</v>
      </c>
      <c r="BC42" s="25" t="str">
        <f>SpellNumber($E$2,BA42)</f>
        <v>INR Zero Only</v>
      </c>
      <c r="IE42" s="14"/>
      <c r="IF42" s="14"/>
      <c r="IG42" s="14"/>
      <c r="IH42" s="14"/>
      <c r="II42" s="14"/>
    </row>
    <row r="43" spans="1:243" s="13" customFormat="1" ht="41.25" customHeight="1">
      <c r="A43" s="61" t="s">
        <v>36</v>
      </c>
      <c r="B43" s="26"/>
      <c r="C43" s="91" t="str">
        <f>SpellNumber($E$2,BA42)</f>
        <v>INR Zero Only</v>
      </c>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IE43" s="14"/>
      <c r="IF43" s="14"/>
      <c r="IG43" s="14"/>
      <c r="IH43" s="14"/>
      <c r="II43" s="14"/>
    </row>
    <row r="44" spans="1:243" s="9" customFormat="1" ht="15">
      <c r="A44" s="56"/>
      <c r="C44" s="15"/>
      <c r="D44" s="15"/>
      <c r="E44" s="15"/>
      <c r="F44" s="15"/>
      <c r="G44" s="15"/>
      <c r="H44" s="15"/>
      <c r="I44" s="15"/>
      <c r="J44" s="15"/>
      <c r="K44" s="15"/>
      <c r="L44" s="15"/>
      <c r="M44" s="15"/>
      <c r="O44" s="15"/>
      <c r="BA44" s="15"/>
      <c r="BC44" s="15"/>
      <c r="IE44" s="10"/>
      <c r="IF44" s="10"/>
      <c r="IG44" s="10"/>
      <c r="IH44" s="10"/>
      <c r="II44" s="10"/>
    </row>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7" ht="15"/>
    <row r="68" ht="15"/>
    <row r="69" ht="15"/>
    <row r="70" ht="15"/>
    <row r="71" ht="15"/>
    <row r="72" ht="15"/>
    <row r="73" ht="15"/>
    <row r="74" ht="15"/>
    <row r="75" ht="15"/>
    <row r="76" ht="15"/>
    <row r="77" ht="15"/>
    <row r="78" ht="15"/>
    <row r="79" ht="15"/>
    <row r="81" ht="15"/>
    <row r="82" ht="15"/>
    <row r="83" ht="15"/>
    <row r="84" ht="15"/>
    <row r="86" ht="15"/>
    <row r="87" ht="15"/>
    <row r="89" ht="15"/>
    <row r="91" ht="15"/>
    <row r="92" ht="15"/>
  </sheetData>
  <sheetProtection password="DD1A" sheet="1" selectLockedCells="1"/>
  <mergeCells count="36">
    <mergeCell ref="C43:BC43"/>
    <mergeCell ref="A9:BC9"/>
    <mergeCell ref="A1:L1"/>
    <mergeCell ref="A4:BC4"/>
    <mergeCell ref="A5:BC5"/>
    <mergeCell ref="A6:BC6"/>
    <mergeCell ref="A7:BC7"/>
    <mergeCell ref="B8:BC8"/>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9:C39"/>
    <mergeCell ref="B40:C40"/>
    <mergeCell ref="B33:C33"/>
    <mergeCell ref="B34:C34"/>
    <mergeCell ref="B35:C35"/>
    <mergeCell ref="B36:C36"/>
    <mergeCell ref="B37:C37"/>
    <mergeCell ref="B38:C3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2">
      <formula1>IF(E42="Select",-1,IF(E42="At Par",0,0))</formula1>
      <formula2>IF(E42="Select",-1,IF(E42="At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2">
      <formula1>0</formula1>
      <formula2>IF(E42&lt;&gt;"Select",99.9,0)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2">
      <formula1>0</formula1>
      <formula2>99.9</formula2>
    </dataValidation>
    <dataValidation type="list" allowBlank="1" showInputMessage="1" showErrorMessage="1" sqref="E42">
      <formula1>"Select, Excess (+), Less (-)"</formula1>
    </dataValidation>
    <dataValidation type="decimal" allowBlank="1" showInputMessage="1" showErrorMessage="1" promptTitle="Rate Entry" prompt="Please enter VAT charges in Rupees for this item. " errorTitle="Invaid Entry" error="Only Numeric Values are allowed. " sqref="M13:M4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40">
      <formula1>0</formula1>
      <formula2>999999999999999</formula2>
    </dataValidation>
    <dataValidation type="list" allowBlank="1" showInputMessage="1" showErrorMessage="1" sqref="L13:L40">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D40 F13:F40">
      <formula1>0</formula1>
      <formula2>999999999999999</formula2>
    </dataValidation>
    <dataValidation allowBlank="1" showInputMessage="1" showErrorMessage="1" promptTitle="Units" prompt="Please enter Units in text" sqref="E13:E40"/>
    <dataValidation type="decimal" allowBlank="1" showInputMessage="1" showErrorMessage="1" promptTitle="Rate Entry" prompt="Please enter the Inspection Charges in Rupees for this item. " errorTitle="Invaid Entry" error="Only Numeric Values are allowed. " sqref="Q13:Q4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0">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40">
      <formula1>0</formula1>
      <formula2>999999999999999</formula2>
    </dataValidation>
    <dataValidation allowBlank="1" showInputMessage="1" showErrorMessage="1" promptTitle="Itemcode/Make" prompt="Please enter text" sqref="C13:C40"/>
    <dataValidation type="decimal" allowBlank="1" showInputMessage="1" showErrorMessage="1" errorTitle="Invalid Entry" error="Only Numeric Values are allowed. " sqref="A13:A40">
      <formula1>0</formula1>
      <formula2>999999999999999</formula2>
    </dataValidation>
    <dataValidation type="list" showInputMessage="1" showErrorMessage="1" sqref="I13:I40">
      <formula1>"Excess(+), Less(-)"</formula1>
    </dataValidation>
    <dataValidation allowBlank="1" showInputMessage="1" showErrorMessage="1" promptTitle="Addition / Deduction" prompt="Please Choose the correct One" sqref="J13:J40"/>
    <dataValidation type="list" allowBlank="1" showInputMessage="1" showErrorMessage="1" sqref="C2">
      <formula1>"Normal, SingleWindow, Alternate"</formula1>
    </dataValidation>
    <dataValidation type="list" allowBlank="1" showInputMessage="1" showErrorMessage="1" sqref="K13:K40">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27" sqref="E27"/>
    </sheetView>
  </sheetViews>
  <sheetFormatPr defaultColWidth="9.140625" defaultRowHeight="15"/>
  <sheetData>
    <row r="6" spans="5:11" ht="15">
      <c r="E6" s="101" t="s">
        <v>2</v>
      </c>
      <c r="F6" s="101"/>
      <c r="G6" s="101"/>
      <c r="H6" s="101"/>
      <c r="I6" s="101"/>
      <c r="J6" s="101"/>
      <c r="K6" s="101"/>
    </row>
    <row r="7" spans="5:11" ht="15">
      <c r="E7" s="101"/>
      <c r="F7" s="101"/>
      <c r="G7" s="101"/>
      <c r="H7" s="101"/>
      <c r="I7" s="101"/>
      <c r="J7" s="101"/>
      <c r="K7" s="101"/>
    </row>
    <row r="8" spans="5:11" ht="15">
      <c r="E8" s="101"/>
      <c r="F8" s="101"/>
      <c r="G8" s="101"/>
      <c r="H8" s="101"/>
      <c r="I8" s="101"/>
      <c r="J8" s="101"/>
      <c r="K8" s="101"/>
    </row>
    <row r="9" spans="5:11" ht="15">
      <c r="E9" s="101"/>
      <c r="F9" s="101"/>
      <c r="G9" s="101"/>
      <c r="H9" s="101"/>
      <c r="I9" s="101"/>
      <c r="J9" s="101"/>
      <c r="K9" s="101"/>
    </row>
    <row r="10" spans="5:11" ht="15">
      <c r="E10" s="101"/>
      <c r="F10" s="101"/>
      <c r="G10" s="101"/>
      <c r="H10" s="101"/>
      <c r="I10" s="101"/>
      <c r="J10" s="101"/>
      <c r="K10" s="101"/>
    </row>
    <row r="11" spans="5:11" ht="15">
      <c r="E11" s="101"/>
      <c r="F11" s="101"/>
      <c r="G11" s="101"/>
      <c r="H11" s="101"/>
      <c r="I11" s="101"/>
      <c r="J11" s="101"/>
      <c r="K11" s="101"/>
    </row>
    <row r="12" spans="5:11" ht="15">
      <c r="E12" s="101"/>
      <c r="F12" s="101"/>
      <c r="G12" s="101"/>
      <c r="H12" s="101"/>
      <c r="I12" s="101"/>
      <c r="J12" s="101"/>
      <c r="K12" s="101"/>
    </row>
    <row r="13" spans="5:11" ht="15">
      <c r="E13" s="101"/>
      <c r="F13" s="101"/>
      <c r="G13" s="101"/>
      <c r="H13" s="101"/>
      <c r="I13" s="101"/>
      <c r="J13" s="101"/>
      <c r="K13" s="101"/>
    </row>
    <row r="14" spans="5:11" ht="15">
      <c r="E14" s="101"/>
      <c r="F14" s="101"/>
      <c r="G14" s="101"/>
      <c r="H14" s="101"/>
      <c r="I14" s="101"/>
      <c r="J14" s="101"/>
      <c r="K14" s="10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Rajesh Prasad</cp:lastModifiedBy>
  <cp:lastPrinted>2015-01-07T05:41:29Z</cp:lastPrinted>
  <dcterms:created xsi:type="dcterms:W3CDTF">2009-01-30T06:42:42Z</dcterms:created>
  <dcterms:modified xsi:type="dcterms:W3CDTF">2018-07-31T10:59:42Z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