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<sst xmlns="http://schemas.openxmlformats.org/spreadsheetml/2006/main" count="453" uniqueCount="109">
  <si>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</si>
  <si>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</si>
  <si>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</si>
  <si>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</si>
  <si>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</si>
  <si>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</si>
  <si>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</si>
  <si>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</si>
  <si>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</si>
  <si>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</si>
  <si>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</si>
  <si>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</si>
  <si>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</si>
  <si>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</si>
  <si>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</si>
  <si>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</si>
  <si>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</si>
  <si>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</si>
  <si>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</si>
  <si>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</si>
  <si>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</si>
  <si>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</si>
  <si>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</si>
  <si>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</si>
  <si>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</si>
  <si>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</si>
  <si>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</si>
  <si>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</si>
  <si>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</si>
  <si>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</si>
  <si>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</si>
  <si>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</si>
  <si>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</si>
  <si>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</si>
  <si>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</si>
  <si>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</si>
  <si>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</si>
  <si>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</si>
  <si>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</si>
  <si>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</si>
  <si>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</si>
  <si>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</si>
  <si>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</si>
  <si>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</si>
  <si>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</si>
  <si>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</si>
  <si>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</si>
  <si>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</si>
  <si>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</si>
  <si>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</si>
  <si>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</si>
  <si>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</si>
  <si>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Name of Work: Water proofing treatment (Brick koba) and repairing of patch plaster, Finishing walls with Acrylic Smooth exterior (outer wall)  in Department of Chemical Engineering, IIT(BHU), Varanasi.</t>
  </si>
  <si>
    <r>
      <t xml:space="preserve">Demolishing lime concrete manually / by mechanical means and disposal of material within 50 metres lead as per direction of Engineer in charge. </t>
    </r>
    <r>
      <rPr>
        <b/>
        <sz val="10"/>
        <rFont val="Times New Roman"/>
        <family val="1"/>
      </rPr>
      <t>(15.1)</t>
    </r>
  </si>
  <si>
    <r>
      <t xml:space="preserve">Demolishing mud phaska in terrracing and disposal of material within 50 metres lead </t>
    </r>
    <r>
      <rPr>
        <b/>
        <sz val="10"/>
        <rFont val="Times New Roman"/>
        <family val="1"/>
      </rPr>
      <t>(15.27)</t>
    </r>
  </si>
  <si>
    <r>
      <t xml:space="preserve">Dismantling expanded metal or I.R.C. fabrics with necessary battens and beading including stacking the serviceable  materialwithin 50 metres lead. </t>
    </r>
    <r>
      <rPr>
        <b/>
        <sz val="10"/>
        <rFont val="Times New Roman"/>
        <family val="1"/>
      </rPr>
      <t>(15.38)</t>
    </r>
  </si>
  <si>
    <t xml:space="preserve">Demolishing cement concrete manually / by mechanical means and disposal of material within 50 metres lead as per direction of Engineer in charge.           </t>
  </si>
  <si>
    <r>
      <t xml:space="preserve">Nominal concrete 1:3:6 or richer mix (i/c equivalent design mix) </t>
    </r>
    <r>
      <rPr>
        <b/>
        <sz val="10"/>
        <rFont val="Times New Roman"/>
        <family val="1"/>
      </rPr>
      <t xml:space="preserve">(15.2.1)   </t>
    </r>
    <r>
      <rPr>
        <sz val="10"/>
        <rFont val="Times New Roman"/>
        <family val="1"/>
      </rPr>
      <t xml:space="preserve">                                     </t>
    </r>
  </si>
  <si>
    <t xml:space="preserve">Demolishing brick work manually / by mechanical means including stacking of serviceable material and disposal of unserviceable material within 50 metres lead as per direction of Engineer-in-charge:     </t>
  </si>
  <si>
    <r>
      <t xml:space="preserve">In cement mortar   </t>
    </r>
    <r>
      <rPr>
        <b/>
        <sz val="10"/>
        <rFont val="Times New Roman"/>
        <family val="1"/>
      </rPr>
      <t xml:space="preserve">(15.7.4)  </t>
    </r>
    <r>
      <rPr>
        <sz val="10"/>
        <rFont val="Times New Roman"/>
        <family val="1"/>
      </rPr>
      <t xml:space="preserve">                                             </t>
    </r>
  </si>
  <si>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jointless cement mortar of mix 1:4 (1 cement :4 coarse sand) </t>
  </si>
  <si>
    <t>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 Charge :</t>
  </si>
  <si>
    <r>
      <t xml:space="preserve">With average thickness of 120 mm and minimum thickness at khurra as 65 mm. </t>
    </r>
    <r>
      <rPr>
        <b/>
        <sz val="10"/>
        <rFont val="Times New Roman"/>
        <family val="1"/>
      </rPr>
      <t>(22.7.1)</t>
    </r>
  </si>
  <si>
    <t>Providing and fixing on wall face unplasticised - Rigid PVC rain water pipes conforming to IS : 13592 Type A including jointing with seal ring conforming to  IS : 5382 leaving 10 mm gap for thermal expansion.  (i) Single socketed pipes</t>
  </si>
  <si>
    <r>
      <t xml:space="preserve">110 mm diameter </t>
    </r>
    <r>
      <rPr>
        <b/>
        <sz val="10"/>
        <rFont val="Times New Roman"/>
        <family val="1"/>
      </rPr>
      <t>(12.41.2)</t>
    </r>
  </si>
  <si>
    <t>Providing and fixing on wall face unplasticised - PVC moulded fittings/accessories for unplasticised - Rigid PVC rain water pipes conforming to IS : 13592  Type A including jointing with seal ring conforming to IS : 5382 leaving 10 mm gap for thermal expansion.</t>
  </si>
  <si>
    <r>
      <rPr>
        <b/>
        <sz val="10"/>
        <rFont val="Times New Roman"/>
        <family val="1"/>
      </rPr>
      <t>(a)</t>
    </r>
    <r>
      <rPr>
        <sz val="10"/>
        <rFont val="Times New Roman"/>
        <family val="1"/>
      </rPr>
      <t xml:space="preserve"> Bend  87.5°110 mm </t>
    </r>
    <r>
      <rPr>
        <b/>
        <sz val="10"/>
        <rFont val="Times New Roman"/>
        <family val="1"/>
      </rPr>
      <t>(12.42.5.2)</t>
    </r>
  </si>
  <si>
    <r>
      <rPr>
        <b/>
        <sz val="10"/>
        <rFont val="Times New Roman"/>
        <family val="1"/>
      </rPr>
      <t xml:space="preserve">(b) </t>
    </r>
    <r>
      <rPr>
        <sz val="10"/>
        <rFont val="Times New Roman"/>
        <family val="1"/>
      </rPr>
      <t xml:space="preserve">Shoe (Plain) 110 mm Shoe </t>
    </r>
    <r>
      <rPr>
        <b/>
        <sz val="10"/>
        <rFont val="Times New Roman"/>
        <family val="1"/>
      </rPr>
      <t>(12.42.6.2)</t>
    </r>
  </si>
  <si>
    <r>
      <rPr>
        <b/>
        <sz val="10"/>
        <rFont val="Times New Roman"/>
        <family val="1"/>
      </rPr>
      <t>(c)</t>
    </r>
    <r>
      <rPr>
        <sz val="10"/>
        <rFont val="Times New Roman"/>
        <family val="1"/>
      </rPr>
      <t xml:space="preserve"> Coupler 110 mm </t>
    </r>
    <r>
      <rPr>
        <b/>
        <sz val="10"/>
        <rFont val="Times New Roman"/>
        <family val="1"/>
      </rPr>
      <t>(12.42.1.2)</t>
    </r>
  </si>
  <si>
    <t>Providing and fixing M.S. stays and clamps for sand cast iron/centrifugally cast (spun) iron pipes of diameter:</t>
  </si>
  <si>
    <r>
      <t xml:space="preserve">100 mm </t>
    </r>
    <r>
      <rPr>
        <b/>
        <sz val="10"/>
        <rFont val="Times New Roman"/>
        <family val="1"/>
      </rPr>
      <t>(17.59.1)</t>
    </r>
  </si>
  <si>
    <t xml:space="preserve">Providing and laying in position cement concrete of specified grade excluding the cost of centering and shuttering - All work upto plinth level </t>
  </si>
  <si>
    <r>
      <t xml:space="preserve">1:2:4 (1 Cement : 2 coarse sand : 4 graded stone  aggregate 20 mm nominal size) </t>
    </r>
    <r>
      <rPr>
        <b/>
        <sz val="10"/>
        <rFont val="Times New Roman"/>
        <family val="1"/>
      </rPr>
      <t>(4.1.3)</t>
    </r>
  </si>
  <si>
    <t>Brick work with common burnt clay F.P.S. (non modular) bricks of class designation 75 in superstructure above plinth level upto floor V level in all shapes and sizes in:</t>
  </si>
  <si>
    <r>
      <t xml:space="preserve">Cement mortar 1:6 ( 1 cement : 6 coarse sand) </t>
    </r>
    <r>
      <rPr>
        <b/>
        <sz val="10"/>
        <rFont val="Times New Roman"/>
        <family val="1"/>
      </rPr>
      <t>(6.4.2)</t>
    </r>
  </si>
  <si>
    <t xml:space="preserve">12 mm cement plaster of mix : </t>
  </si>
  <si>
    <r>
      <t xml:space="preserve">1:6 (1 cement : 6 coarse sand)  </t>
    </r>
    <r>
      <rPr>
        <b/>
        <sz val="10"/>
        <rFont val="Times New Roman"/>
        <family val="1"/>
      </rPr>
      <t xml:space="preserve"> (13.4.2) </t>
    </r>
    <r>
      <rPr>
        <sz val="10"/>
        <rFont val="Times New Roman"/>
        <family val="1"/>
      </rPr>
      <t xml:space="preserve">                                 </t>
    </r>
  </si>
  <si>
    <t xml:space="preserve">15 mm cement plaster on rough side of single or half brick wall  of mix :                       </t>
  </si>
  <si>
    <r>
      <t xml:space="preserve">1:6 (1 cement : 6 coarse sand) </t>
    </r>
    <r>
      <rPr>
        <b/>
        <sz val="10"/>
        <rFont val="Times New Roman"/>
        <family val="1"/>
      </rPr>
      <t>(13.5.2)</t>
    </r>
    <r>
      <rPr>
        <sz val="10"/>
        <rFont val="Times New Roman"/>
        <family val="1"/>
      </rPr>
      <t xml:space="preserve">                            </t>
    </r>
  </si>
  <si>
    <r>
      <t xml:space="preserve">Dismantling old plaster or skirting raking out joints and cleaning the surface for plaster including disposal of rubbish to the  dumping ground within 50 metres lead. </t>
    </r>
    <r>
      <rPr>
        <b/>
        <sz val="10"/>
        <rFont val="Times New Roman"/>
        <family val="1"/>
      </rPr>
      <t>(15.56)</t>
    </r>
  </si>
  <si>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</si>
  <si>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r>
      <t xml:space="preserve">With cement mortar 1:4(1cement :4 coarse sand) </t>
    </r>
    <r>
      <rPr>
        <b/>
        <sz val="10"/>
        <rFont val="Times New Roman"/>
        <family val="1"/>
      </rPr>
      <t>(14.1.2)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</si>
  <si>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</si>
  <si>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t xml:space="preserve">Reinforcement for R.C.C. work including straightening, cutting, bending, placing in position and binding all complete . </t>
  </si>
  <si>
    <r>
      <t xml:space="preserve">Thermo-Mechanically Treated bars. </t>
    </r>
    <r>
      <rPr>
        <b/>
        <sz val="10"/>
        <rFont val="Times New Roman"/>
        <family val="1"/>
      </rPr>
      <t>(5.22.6)</t>
    </r>
  </si>
  <si>
    <t>Centering and shuttering including strutting, propping etc. and  removal of form for:</t>
  </si>
  <si>
    <r>
      <t xml:space="preserve">Suspended floors, roofs, landings, balconies and access platform. </t>
    </r>
    <r>
      <rPr>
        <b/>
        <sz val="10"/>
        <rFont val="Times New Roman"/>
        <family val="1"/>
      </rPr>
      <t>(5.9.3)</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</si>
  <si>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 xml:space="preserve">(14.46) </t>
    </r>
    <r>
      <rPr>
        <sz val="10"/>
        <rFont val="Times New Roman"/>
        <family val="1"/>
      </rPr>
      <t xml:space="preserve">   </t>
    </r>
  </si>
  <si>
    <t xml:space="preserve">Finishing walls with Acrylic Smooth exterior paint of required shade </t>
  </si>
  <si>
    <r>
      <t xml:space="preserve">New work (Two or more coat applied @ 1.67 ltr/10 sqm over and including priming coat of exterior primer applied @2.20kg/ 10 sqm) </t>
    </r>
    <r>
      <rPr>
        <b/>
        <sz val="10"/>
        <rFont val="Times New Roman"/>
        <family val="1"/>
      </rPr>
      <t>(13.46.1)</t>
    </r>
  </si>
  <si>
    <t>Finishing walls with Acrylic Smooth exterior paint of required shade:</t>
  </si>
  <si>
    <r>
      <rPr>
        <b/>
        <sz val="10"/>
        <rFont val="Times New Roman"/>
        <family val="1"/>
      </rPr>
      <t>(a)</t>
    </r>
    <r>
      <rPr>
        <sz val="10"/>
        <rFont val="Times New Roman"/>
        <family val="1"/>
      </rPr>
      <t xml:space="preserve"> Old work ( Two or more coats applied @ 1.67 ltr /10sqm.) on existing cement paint surface ) </t>
    </r>
    <r>
      <rPr>
        <b/>
        <sz val="10"/>
        <rFont val="Times New Roman"/>
        <family val="1"/>
      </rPr>
      <t>(14.66.1)</t>
    </r>
  </si>
  <si>
    <r>
      <rPr>
        <b/>
        <sz val="10"/>
        <rFont val="Times New Roman"/>
        <family val="1"/>
      </rPr>
      <t>(b)</t>
    </r>
    <r>
      <rPr>
        <sz val="10"/>
        <rFont val="Times New Roman"/>
        <family val="1"/>
      </rPr>
      <t xml:space="preserve"> Old work (one or more coats) applied @ 0.90 ltr /10sqm </t>
    </r>
    <r>
      <rPr>
        <b/>
        <sz val="10"/>
        <rFont val="Times New Roman"/>
        <family val="1"/>
      </rPr>
      <t>(14.66.2)</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</si>
  <si>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</si>
  <si>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</si>
  <si>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r>
      <t xml:space="preserve">New work (two or more coats) over and including water thinnable priming coat with cement primer </t>
    </r>
    <r>
      <rPr>
        <b/>
        <sz val="10"/>
        <rFont val="Times New Roman"/>
        <family val="1"/>
      </rPr>
      <t xml:space="preserve"> (13.41.1)</t>
    </r>
  </si>
  <si>
    <r>
      <t xml:space="preserve">Old work (one or more coats) </t>
    </r>
    <r>
      <rPr>
        <b/>
        <sz val="10"/>
        <rFont val="Times New Roman"/>
        <family val="1"/>
      </rPr>
      <t xml:space="preserve">(14.45.1)   </t>
    </r>
    <r>
      <rPr>
        <sz val="10"/>
        <rFont val="Times New Roman"/>
        <family val="1"/>
      </rPr>
      <t xml:space="preserve">         </t>
    </r>
  </si>
  <si>
    <t xml:space="preserve">Painting with synthetic enamel paint of approved brand and manufacture of required colour to give an even shade:                         </t>
  </si>
  <si>
    <r>
      <t xml:space="preserve">One or more coats on old work. </t>
    </r>
    <r>
      <rPr>
        <b/>
        <sz val="10"/>
        <rFont val="Times New Roman"/>
        <family val="1"/>
      </rPr>
      <t>(14.54.1)</t>
    </r>
  </si>
  <si>
    <r>
      <t xml:space="preserve">Cartage of Malba </t>
    </r>
    <r>
      <rPr>
        <b/>
        <sz val="10"/>
        <rFont val="Times New Roman"/>
        <family val="1"/>
      </rPr>
      <t>(Approved Rate)</t>
    </r>
  </si>
  <si>
    <t>metre</t>
  </si>
  <si>
    <t xml:space="preserve">Nos. </t>
  </si>
  <si>
    <t>Nos.</t>
  </si>
  <si>
    <t xml:space="preserve">sqm </t>
  </si>
  <si>
    <t xml:space="preserve">cum         </t>
  </si>
  <si>
    <t>kg</t>
  </si>
  <si>
    <t>Per Trip</t>
  </si>
  <si>
    <r>
      <t xml:space="preserve">TOTAL AMOUNT  With Taxes
in
</t>
    </r>
    <r>
      <rPr>
        <b/>
        <sz val="9"/>
        <color indexed="10"/>
        <rFont val="Arial"/>
        <family val="2"/>
      </rPr>
      <t>Rs.      P</t>
    </r>
  </si>
  <si>
    <t>Contract No:  IIT(BHU)/IWD/CT/39/2018-19/1128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</si>
</sst>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2">
    <xf numFmtId="0" fontId="0" fillId="0" borderId="0" xfId="0" applyFont="1" applyAlignment="1">
      <alignment/>
    </xf>
    <xf numFmtId="0" fontId="2" fillId="0" borderId="0" xfId="57" applyNumberFormat="1" applyFont="1" applyFill="1" applyBorder="1" applyAlignment="1">
      <alignment vertical="center"/>
      <protection/>
    </xf>
    <xf numFmtId="0" fontId="63"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0" xfId="57" applyNumberFormat="1" applyFont="1" applyFill="1">
      <alignment/>
      <protection/>
    </xf>
    <xf numFmtId="0" fontId="63" fillId="0" borderId="0" xfId="57" applyNumberFormat="1" applyFont="1" applyFill="1">
      <alignment/>
      <protection/>
    </xf>
    <xf numFmtId="0" fontId="2"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67"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68"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vertical="top" wrapText="1"/>
      <protection/>
    </xf>
    <xf numFmtId="0" fontId="12" fillId="0" borderId="13" xfId="59" applyNumberFormat="1" applyFont="1" applyFill="1" applyBorder="1" applyAlignment="1">
      <alignment horizontal="left" vertical="top"/>
      <protection/>
    </xf>
    <xf numFmtId="0" fontId="17" fillId="0" borderId="13" xfId="0" applyFont="1" applyBorder="1" applyAlignment="1">
      <alignment horizontal="justify" vertical="top" wrapText="1"/>
    </xf>
    <xf numFmtId="0" fontId="17" fillId="0" borderId="13" xfId="0" applyFont="1" applyBorder="1" applyAlignment="1">
      <alignment horizontal="justify" vertical="top" wrapText="1" shrinkToFit="1"/>
    </xf>
    <xf numFmtId="0" fontId="17" fillId="0" borderId="13" xfId="0" applyFont="1" applyBorder="1" applyAlignment="1">
      <alignment horizontal="center" vertical="top" wrapText="1"/>
    </xf>
    <xf numFmtId="0" fontId="17" fillId="0" borderId="13" xfId="0" applyFont="1" applyFill="1" applyBorder="1" applyAlignment="1">
      <alignment horizontal="justify" vertical="top" wrapText="1"/>
    </xf>
    <xf numFmtId="0" fontId="69" fillId="0" borderId="13" xfId="59" applyNumberFormat="1" applyFont="1" applyFill="1" applyBorder="1" applyAlignment="1">
      <alignment horizontal="left" vertical="top" wrapText="1"/>
      <protection/>
    </xf>
    <xf numFmtId="2" fontId="16" fillId="0" borderId="13" xfId="0" applyNumberFormat="1" applyFont="1" applyBorder="1" applyAlignment="1">
      <alignment horizontal="right" vertical="top" wrapText="1"/>
    </xf>
    <xf numFmtId="0" fontId="12" fillId="0" borderId="13" xfId="57" applyNumberFormat="1" applyFont="1" applyFill="1" applyBorder="1" applyAlignment="1" applyProtection="1">
      <alignment horizontal="right" vertical="top" wrapText="1"/>
      <protection/>
    </xf>
    <xf numFmtId="0" fontId="11" fillId="0" borderId="13" xfId="57" applyNumberFormat="1" applyFont="1" applyFill="1" applyBorder="1" applyAlignment="1">
      <alignment vertical="top" wrapText="1"/>
      <protection/>
    </xf>
    <xf numFmtId="0" fontId="11" fillId="0" borderId="13" xfId="57" applyNumberFormat="1" applyFont="1" applyFill="1" applyBorder="1" applyAlignment="1" applyProtection="1">
      <alignment vertical="top" wrapText="1"/>
      <protection/>
    </xf>
    <xf numFmtId="0" fontId="12" fillId="0" borderId="13" xfId="57" applyNumberFormat="1" applyFont="1" applyFill="1" applyBorder="1" applyAlignment="1" applyProtection="1">
      <alignment horizontal="right" vertical="top" wrapText="1"/>
      <protection locked="0"/>
    </xf>
    <xf numFmtId="0" fontId="12" fillId="0" borderId="13" xfId="59" applyNumberFormat="1" applyFont="1" applyFill="1" applyBorder="1" applyAlignment="1">
      <alignment horizontal="right" vertical="top" wrapText="1"/>
      <protection/>
    </xf>
    <xf numFmtId="164" fontId="12" fillId="0" borderId="13" xfId="59" applyNumberFormat="1" applyFont="1" applyFill="1" applyBorder="1" applyAlignment="1">
      <alignment horizontal="right" vertical="top" wrapText="1"/>
      <protection/>
    </xf>
    <xf numFmtId="2" fontId="17" fillId="0" borderId="13" xfId="0" applyNumberFormat="1" applyFont="1" applyBorder="1" applyAlignment="1">
      <alignment horizontal="right" vertical="top" wrapText="1"/>
    </xf>
    <xf numFmtId="0" fontId="12" fillId="33" borderId="13" xfId="57" applyNumberFormat="1" applyFont="1" applyFill="1" applyBorder="1" applyAlignment="1" applyProtection="1">
      <alignment horizontal="right" vertical="top" wrapText="1"/>
      <protection locked="0"/>
    </xf>
    <xf numFmtId="2" fontId="12" fillId="0" borderId="13" xfId="59" applyNumberFormat="1" applyFont="1" applyFill="1" applyBorder="1" applyAlignment="1">
      <alignment horizontal="right" vertical="top" wrapText="1"/>
      <protection/>
    </xf>
    <xf numFmtId="2" fontId="12" fillId="0" borderId="13" xfId="58" applyNumberFormat="1" applyFont="1" applyFill="1" applyBorder="1" applyAlignment="1">
      <alignment horizontal="right" vertical="top" wrapText="1"/>
      <protection/>
    </xf>
    <xf numFmtId="0" fontId="18" fillId="0" borderId="13" xfId="0" applyFont="1" applyBorder="1" applyAlignment="1">
      <alignment horizontal="justify" vertical="top" wrapText="1"/>
    </xf>
    <xf numFmtId="2" fontId="17" fillId="0" borderId="13" xfId="0" applyNumberFormat="1" applyFont="1" applyBorder="1" applyAlignment="1">
      <alignment horizontal="right" vertical="top" wrapText="1" shrinkToFit="1"/>
    </xf>
    <xf numFmtId="2" fontId="17" fillId="0" borderId="13" xfId="0" applyNumberFormat="1" applyFont="1" applyFill="1" applyBorder="1" applyAlignment="1">
      <alignment horizontal="right" vertical="top" wrapText="1"/>
    </xf>
    <xf numFmtId="0" fontId="12" fillId="0" borderId="13" xfId="59" applyNumberFormat="1" applyFont="1" applyFill="1" applyBorder="1" applyAlignment="1">
      <alignment horizontal="left" vertical="top" wrapText="1"/>
      <protection/>
    </xf>
    <xf numFmtId="0" fontId="70" fillId="0" borderId="13" xfId="57" applyNumberFormat="1" applyFont="1" applyFill="1" applyBorder="1" applyAlignment="1" applyProtection="1">
      <alignment vertical="top" wrapText="1"/>
      <protection/>
    </xf>
    <xf numFmtId="0" fontId="15" fillId="0" borderId="13" xfId="59" applyNumberFormat="1" applyFont="1" applyFill="1" applyBorder="1" applyAlignment="1" applyProtection="1">
      <alignment vertical="top" wrapText="1"/>
      <protection locked="0"/>
    </xf>
    <xf numFmtId="0" fontId="71" fillId="33" borderId="13" xfId="59" applyNumberFormat="1" applyFont="1" applyFill="1" applyBorder="1" applyAlignment="1" applyProtection="1">
      <alignment vertical="top" wrapText="1"/>
      <protection locked="0"/>
    </xf>
    <xf numFmtId="10" fontId="71" fillId="33" borderId="13" xfId="64" applyNumberFormat="1" applyFont="1" applyFill="1" applyBorder="1" applyAlignment="1" applyProtection="1">
      <alignment horizontal="center" vertical="top" wrapText="1"/>
      <protection locked="0"/>
    </xf>
    <xf numFmtId="0" fontId="70" fillId="0" borderId="13" xfId="59" applyNumberFormat="1" applyFont="1" applyFill="1" applyBorder="1" applyAlignment="1">
      <alignment vertical="top" wrapText="1"/>
      <protection/>
    </xf>
    <xf numFmtId="0" fontId="15" fillId="0" borderId="13" xfId="64" applyNumberFormat="1" applyFont="1" applyFill="1" applyBorder="1" applyAlignment="1" applyProtection="1">
      <alignment vertical="top" wrapText="1"/>
      <protection locked="0"/>
    </xf>
    <xf numFmtId="0" fontId="15" fillId="0" borderId="13" xfId="59" applyNumberFormat="1" applyFont="1" applyFill="1" applyBorder="1" applyAlignment="1" applyProtection="1">
      <alignment vertical="top" wrapText="1"/>
      <protection/>
    </xf>
    <xf numFmtId="2" fontId="72" fillId="0" borderId="13" xfId="59" applyNumberFormat="1" applyFont="1" applyFill="1" applyBorder="1" applyAlignment="1">
      <alignment vertical="top" wrapText="1"/>
      <protection/>
    </xf>
    <xf numFmtId="2" fontId="15" fillId="0" borderId="13" xfId="59" applyNumberFormat="1" applyFont="1" applyFill="1" applyBorder="1" applyAlignment="1">
      <alignment horizontal="right" vertical="top" wrapText="1"/>
      <protection/>
    </xf>
    <xf numFmtId="0" fontId="17" fillId="0" borderId="13" xfId="0" applyFont="1" applyBorder="1" applyAlignment="1">
      <alignment horizontal="right" vertical="top" wrapText="1"/>
    </xf>
    <xf numFmtId="0" fontId="11" fillId="0" borderId="13" xfId="59" applyNumberFormat="1" applyFont="1" applyFill="1" applyBorder="1" applyAlignment="1">
      <alignment horizontal="right" vertical="top" wrapText="1"/>
      <protection/>
    </xf>
    <xf numFmtId="0" fontId="11" fillId="0" borderId="13" xfId="57" applyNumberFormat="1" applyFont="1" applyFill="1" applyBorder="1" applyAlignment="1">
      <alignment horizontal="right" vertical="top" wrapText="1"/>
      <protection/>
    </xf>
    <xf numFmtId="164" fontId="11" fillId="0" borderId="13" xfId="59" applyNumberFormat="1" applyFont="1" applyFill="1" applyBorder="1" applyAlignment="1">
      <alignment horizontal="right" vertical="top" wrapText="1"/>
      <protection/>
    </xf>
    <xf numFmtId="0" fontId="16" fillId="0" borderId="13" xfId="0" applyFont="1" applyBorder="1" applyAlignment="1">
      <alignment horizontal="right" vertical="top" wrapText="1"/>
    </xf>
    <xf numFmtId="0" fontId="11" fillId="0" borderId="13" xfId="57" applyNumberFormat="1" applyFont="1" applyFill="1" applyBorder="1" applyAlignment="1" applyProtection="1">
      <alignment horizontal="right" vertical="top" wrapText="1"/>
      <protection/>
    </xf>
    <xf numFmtId="0" fontId="17" fillId="0" borderId="13" xfId="0" applyFont="1" applyBorder="1" applyAlignment="1">
      <alignment horizontal="right" vertical="top" wrapText="1" shrinkToFit="1"/>
    </xf>
    <xf numFmtId="0" fontId="17" fillId="0" borderId="13" xfId="0" applyFont="1" applyFill="1" applyBorder="1" applyAlignment="1">
      <alignment horizontal="right" vertical="top" wrapText="1"/>
    </xf>
    <xf numFmtId="1" fontId="17" fillId="0" borderId="13" xfId="0" applyNumberFormat="1" applyFont="1" applyBorder="1" applyAlignment="1">
      <alignment horizontal="right" vertical="top" wrapText="1"/>
    </xf>
    <xf numFmtId="0" fontId="15" fillId="0" borderId="13" xfId="59" applyNumberFormat="1" applyFont="1" applyFill="1" applyBorder="1" applyAlignment="1">
      <alignment horizontal="right" vertical="top" wrapText="1"/>
      <protection/>
    </xf>
    <xf numFmtId="0" fontId="15" fillId="0" borderId="10" xfId="59" applyNumberFormat="1" applyFont="1" applyFill="1" applyBorder="1" applyAlignment="1">
      <alignment horizontal="center" vertical="top" wrapText="1"/>
      <protection/>
    </xf>
    <xf numFmtId="0" fontId="15" fillId="0" borderId="14" xfId="59" applyNumberFormat="1" applyFont="1" applyFill="1" applyBorder="1" applyAlignment="1">
      <alignment horizontal="center" vertical="top" wrapText="1"/>
      <protection/>
    </xf>
    <xf numFmtId="0" fontId="15" fillId="0" borderId="15"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4" fillId="0" borderId="16"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4"/>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8.281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75" t="str">
        <f>B2&amp;" BoQ"</f>
        <v>Percentage BoQ</v>
      </c>
      <c r="B1" s="75"/>
      <c r="C1" s="75"/>
      <c r="D1" s="75"/>
      <c r="E1" s="75"/>
      <c r="F1" s="75"/>
      <c r="G1" s="75"/>
      <c r="H1" s="75"/>
      <c r="I1" s="75"/>
      <c r="J1" s="75"/>
      <c r="K1" s="75"/>
      <c r="L1" s="75"/>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76" t="s">
        <v>43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4"/>
      <c r="IF4" s="4"/>
      <c r="IG4" s="4"/>
      <c r="IH4" s="4"/>
      <c r="II4" s="4"/>
    </row>
    <row r="5" spans="1:243" s="3" customFormat="1" ht="30.75" customHeight="1">
      <c r="A5" s="76" t="s">
        <v>52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4"/>
      <c r="IF5" s="4"/>
      <c r="IG5" s="4"/>
      <c r="IH5" s="4"/>
      <c r="II5" s="4"/>
    </row>
    <row r="6" spans="1:243" s="3" customFormat="1" ht="30.75" customHeight="1">
      <c r="A6" s="76" t="s">
        <v>108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4"/>
      <c r="IF6" s="4"/>
      <c r="IG6" s="4"/>
      <c r="IH6" s="4"/>
      <c r="II6" s="4"/>
    </row>
    <row r="7" spans="1:243" s="3"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4"/>
      <c r="IF7" s="4"/>
      <c r="IG7" s="4"/>
      <c r="IH7" s="4"/>
      <c r="II7" s="4"/>
    </row>
    <row r="8" spans="1:243" s="5" customFormat="1" ht="58.5" customHeight="1">
      <c r="A8" s="23" t="s">
        <v>42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6"/>
      <c r="IF8" s="6"/>
      <c r="IG8" s="6"/>
      <c r="IH8" s="6"/>
      <c r="II8" s="6"/>
    </row>
    <row r="9" spans="1:243" s="7" customFormat="1" ht="61.5" customHeight="1">
      <c r="A9" s="72" t="s">
        <v>46</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8"/>
      <c r="IF9" s="8"/>
      <c r="IG9" s="8"/>
      <c r="IH9" s="8"/>
      <c r="II9" s="8"/>
    </row>
    <row r="10" spans="1:243" s="9" customFormat="1" ht="18.75" customHeight="1">
      <c r="A10" s="24" t="s">
        <v>47</v>
      </c>
      <c r="B10" s="24" t="s">
        <v>48</v>
      </c>
      <c r="C10" s="24" t="s">
        <v>48</v>
      </c>
      <c r="D10" s="24" t="s">
        <v>47</v>
      </c>
      <c r="E10" s="24" t="s">
        <v>48</v>
      </c>
      <c r="F10" s="24" t="s">
        <v>8</v>
      </c>
      <c r="G10" s="24" t="s">
        <v>8</v>
      </c>
      <c r="H10" s="24" t="s">
        <v>9</v>
      </c>
      <c r="I10" s="24" t="s">
        <v>48</v>
      </c>
      <c r="J10" s="24" t="s">
        <v>47</v>
      </c>
      <c r="K10" s="24" t="s">
        <v>49</v>
      </c>
      <c r="L10" s="24" t="s">
        <v>48</v>
      </c>
      <c r="M10" s="24" t="s">
        <v>47</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47</v>
      </c>
      <c r="AU10" s="24" t="s">
        <v>47</v>
      </c>
      <c r="AV10" s="24" t="s">
        <v>9</v>
      </c>
      <c r="AW10" s="24" t="s">
        <v>9</v>
      </c>
      <c r="AX10" s="24" t="s">
        <v>47</v>
      </c>
      <c r="AY10" s="24" t="s">
        <v>47</v>
      </c>
      <c r="AZ10" s="24" t="s">
        <v>10</v>
      </c>
      <c r="BA10" s="24" t="s">
        <v>47</v>
      </c>
      <c r="BB10" s="24" t="s">
        <v>47</v>
      </c>
      <c r="BC10" s="24" t="s">
        <v>48</v>
      </c>
      <c r="IE10" s="10"/>
      <c r="IF10" s="10"/>
      <c r="IG10" s="10"/>
      <c r="IH10" s="10"/>
      <c r="II10" s="10"/>
    </row>
    <row r="11" spans="1:243" s="9" customFormat="1" ht="94.5" customHeight="1">
      <c r="A11" s="24" t="s">
        <v>0</v>
      </c>
      <c r="B11" s="24" t="s">
        <v>11</v>
      </c>
      <c r="C11" s="24" t="s">
        <v>1</v>
      </c>
      <c r="D11" s="24" t="s">
        <v>12</v>
      </c>
      <c r="E11" s="24" t="s">
        <v>13</v>
      </c>
      <c r="F11" s="24" t="s">
        <v>50</v>
      </c>
      <c r="G11" s="24"/>
      <c r="H11" s="24"/>
      <c r="I11" s="24" t="s">
        <v>14</v>
      </c>
      <c r="J11" s="24" t="s">
        <v>15</v>
      </c>
      <c r="K11" s="24" t="s">
        <v>16</v>
      </c>
      <c r="L11" s="24" t="s">
        <v>17</v>
      </c>
      <c r="M11" s="25" t="s">
        <v>51</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107</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30.75" customHeight="1">
      <c r="A13" s="32">
        <v>1</v>
      </c>
      <c r="B13" s="30" t="s">
        <v>53</v>
      </c>
      <c r="C13" s="34" t="s">
        <v>28</v>
      </c>
      <c r="D13" s="42">
        <v>253</v>
      </c>
      <c r="E13" s="59" t="s">
        <v>44</v>
      </c>
      <c r="F13" s="42">
        <v>348.3</v>
      </c>
      <c r="G13" s="39"/>
      <c r="H13" s="36"/>
      <c r="I13" s="60" t="s">
        <v>30</v>
      </c>
      <c r="J13" s="61">
        <f>IF(I13="Less(-)",-1,1)</f>
        <v>1</v>
      </c>
      <c r="K13" s="39" t="s">
        <v>36</v>
      </c>
      <c r="L13" s="39" t="s">
        <v>6</v>
      </c>
      <c r="M13" s="43"/>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4">
        <f>total_amount_ba($B$2,$D$2,D13,F13,J13,K13,M13)</f>
        <v>88119.9</v>
      </c>
      <c r="BB13" s="45">
        <f>BA13+SUM(N13:AZ13)</f>
        <v>88119.9</v>
      </c>
      <c r="BC13" s="28" t="str">
        <f>SpellNumber(L13,BB13)</f>
        <v>INR  Eighty Eight Thousand One Hundred &amp; Nineteen  and Paise Ninety Only</v>
      </c>
      <c r="IE13" s="12">
        <v>1.01</v>
      </c>
      <c r="IF13" s="12" t="s">
        <v>31</v>
      </c>
      <c r="IG13" s="12" t="s">
        <v>27</v>
      </c>
      <c r="IH13" s="12">
        <v>123.223</v>
      </c>
      <c r="II13" s="12" t="s">
        <v>29</v>
      </c>
    </row>
    <row r="14" spans="1:243" s="11" customFormat="1" ht="30.75" customHeight="1">
      <c r="A14" s="32">
        <v>2</v>
      </c>
      <c r="B14" s="30" t="s">
        <v>54</v>
      </c>
      <c r="C14" s="34" t="s">
        <v>28</v>
      </c>
      <c r="D14" s="42">
        <v>253</v>
      </c>
      <c r="E14" s="59" t="s">
        <v>44</v>
      </c>
      <c r="F14" s="42">
        <v>373.95</v>
      </c>
      <c r="G14" s="39"/>
      <c r="H14" s="36"/>
      <c r="I14" s="60" t="s">
        <v>30</v>
      </c>
      <c r="J14" s="61">
        <f>IF(I14="Less(-)",-1,1)</f>
        <v>1</v>
      </c>
      <c r="K14" s="39" t="s">
        <v>36</v>
      </c>
      <c r="L14" s="39" t="s">
        <v>6</v>
      </c>
      <c r="M14" s="43"/>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4">
        <f>total_amount_ba($B$2,$D$2,D14,F14,J14,K14,M14)</f>
        <v>94609.35</v>
      </c>
      <c r="BB14" s="45">
        <f>BA14+SUM(N14:AZ14)</f>
        <v>94609.35</v>
      </c>
      <c r="BC14" s="28" t="str">
        <f>SpellNumber(L14,BB14)</f>
        <v>INR  Ninety Four Thousand Six Hundred &amp; Nine  and Paise Thirty Five Only</v>
      </c>
      <c r="IE14" s="12">
        <v>1.01</v>
      </c>
      <c r="IF14" s="12" t="s">
        <v>31</v>
      </c>
      <c r="IG14" s="12" t="s">
        <v>27</v>
      </c>
      <c r="IH14" s="12">
        <v>123.223</v>
      </c>
      <c r="II14" s="12" t="s">
        <v>29</v>
      </c>
    </row>
    <row r="15" spans="1:243" s="11" customFormat="1" ht="30.75" customHeight="1">
      <c r="A15" s="32">
        <v>3</v>
      </c>
      <c r="B15" s="30" t="s">
        <v>55</v>
      </c>
      <c r="C15" s="34" t="s">
        <v>28</v>
      </c>
      <c r="D15" s="42">
        <v>1975</v>
      </c>
      <c r="E15" s="59" t="s">
        <v>45</v>
      </c>
      <c r="F15" s="42">
        <v>31.7</v>
      </c>
      <c r="G15" s="39"/>
      <c r="H15" s="36"/>
      <c r="I15" s="60" t="s">
        <v>30</v>
      </c>
      <c r="J15" s="61">
        <f>IF(I15="Less(-)",-1,1)</f>
        <v>1</v>
      </c>
      <c r="K15" s="39" t="s">
        <v>36</v>
      </c>
      <c r="L15" s="39" t="s">
        <v>6</v>
      </c>
      <c r="M15" s="43"/>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4">
        <f>total_amount_ba($B$2,$D$2,D15,F15,J15,K15,M15)</f>
        <v>62607.5</v>
      </c>
      <c r="BB15" s="45">
        <f>BA15+SUM(N15:AZ15)</f>
        <v>62607.5</v>
      </c>
      <c r="BC15" s="28" t="str">
        <f>SpellNumber(L15,BB15)</f>
        <v>INR  Sixty Two Thousand Six Hundred &amp; Seven  and Paise Fifty Only</v>
      </c>
      <c r="IE15" s="12">
        <v>1.01</v>
      </c>
      <c r="IF15" s="12" t="s">
        <v>31</v>
      </c>
      <c r="IG15" s="12" t="s">
        <v>27</v>
      </c>
      <c r="IH15" s="12">
        <v>123.223</v>
      </c>
      <c r="II15" s="12" t="s">
        <v>29</v>
      </c>
    </row>
    <row r="16" spans="1:243" s="11" customFormat="1" ht="30.75" customHeight="1">
      <c r="A16" s="32">
        <v>4</v>
      </c>
      <c r="B16" s="30" t="s">
        <v>56</v>
      </c>
      <c r="C16" s="34" t="s">
        <v>28</v>
      </c>
      <c r="D16" s="62"/>
      <c r="E16" s="63"/>
      <c r="F16" s="35"/>
      <c r="G16" s="36"/>
      <c r="H16" s="36"/>
      <c r="I16" s="60"/>
      <c r="J16" s="61"/>
      <c r="K16" s="39"/>
      <c r="L16" s="39"/>
      <c r="M16" s="64"/>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c r="BB16" s="41"/>
      <c r="BC16" s="28"/>
      <c r="IE16" s="12">
        <v>1.01</v>
      </c>
      <c r="IF16" s="12" t="s">
        <v>31</v>
      </c>
      <c r="IG16" s="12" t="s">
        <v>27</v>
      </c>
      <c r="IH16" s="12">
        <v>123.223</v>
      </c>
      <c r="II16" s="12" t="s">
        <v>29</v>
      </c>
    </row>
    <row r="17" spans="1:243" s="11" customFormat="1" ht="30.75" customHeight="1">
      <c r="A17" s="46">
        <v>4.01</v>
      </c>
      <c r="B17" s="30" t="s">
        <v>57</v>
      </c>
      <c r="C17" s="34" t="s">
        <v>28</v>
      </c>
      <c r="D17" s="42">
        <v>42</v>
      </c>
      <c r="E17" s="59" t="s">
        <v>44</v>
      </c>
      <c r="F17" s="42">
        <v>997.05</v>
      </c>
      <c r="G17" s="39"/>
      <c r="H17" s="36"/>
      <c r="I17" s="60" t="s">
        <v>30</v>
      </c>
      <c r="J17" s="61">
        <f>IF(I17="Less(-)",-1,1)</f>
        <v>1</v>
      </c>
      <c r="K17" s="39" t="s">
        <v>36</v>
      </c>
      <c r="L17" s="39" t="s">
        <v>6</v>
      </c>
      <c r="M17" s="43"/>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4">
        <f>total_amount_ba($B$2,$D$2,D17,F17,J17,K17,M17)</f>
        <v>41876.1</v>
      </c>
      <c r="BB17" s="45">
        <f>BA17+SUM(N17:AZ17)</f>
        <v>41876.1</v>
      </c>
      <c r="BC17" s="28" t="str">
        <f>SpellNumber(L17,BB17)</f>
        <v>INR  Forty One Thousand Eight Hundred &amp; Seventy Six  and Paise Ten Only</v>
      </c>
      <c r="IE17" s="12">
        <v>1.01</v>
      </c>
      <c r="IF17" s="12" t="s">
        <v>31</v>
      </c>
      <c r="IG17" s="12" t="s">
        <v>27</v>
      </c>
      <c r="IH17" s="12">
        <v>123.223</v>
      </c>
      <c r="II17" s="12" t="s">
        <v>29</v>
      </c>
    </row>
    <row r="18" spans="1:243" s="11" customFormat="1" ht="38.25">
      <c r="A18" s="32">
        <v>5</v>
      </c>
      <c r="B18" s="30" t="s">
        <v>58</v>
      </c>
      <c r="C18" s="34" t="s">
        <v>28</v>
      </c>
      <c r="D18" s="62"/>
      <c r="E18" s="63"/>
      <c r="F18" s="35"/>
      <c r="G18" s="36"/>
      <c r="H18" s="36"/>
      <c r="I18" s="60"/>
      <c r="J18" s="61"/>
      <c r="K18" s="39"/>
      <c r="L18" s="39"/>
      <c r="M18" s="64"/>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0"/>
      <c r="BB18" s="41"/>
      <c r="BC18" s="28"/>
      <c r="IE18" s="12">
        <v>1.01</v>
      </c>
      <c r="IF18" s="12" t="s">
        <v>31</v>
      </c>
      <c r="IG18" s="12" t="s">
        <v>27</v>
      </c>
      <c r="IH18" s="12">
        <v>123.223</v>
      </c>
      <c r="II18" s="12" t="s">
        <v>29</v>
      </c>
    </row>
    <row r="19" spans="1:243" s="11" customFormat="1" ht="30.75" customHeight="1">
      <c r="A19" s="30">
        <v>5.01</v>
      </c>
      <c r="B19" s="30" t="s">
        <v>59</v>
      </c>
      <c r="C19" s="34" t="s">
        <v>28</v>
      </c>
      <c r="D19" s="42">
        <v>29</v>
      </c>
      <c r="E19" s="59" t="s">
        <v>44</v>
      </c>
      <c r="F19" s="42">
        <v>842.75</v>
      </c>
      <c r="G19" s="39"/>
      <c r="H19" s="36"/>
      <c r="I19" s="60" t="s">
        <v>30</v>
      </c>
      <c r="J19" s="61">
        <f>IF(I19="Less(-)",-1,1)</f>
        <v>1</v>
      </c>
      <c r="K19" s="39" t="s">
        <v>36</v>
      </c>
      <c r="L19" s="39" t="s">
        <v>6</v>
      </c>
      <c r="M19" s="43"/>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4">
        <f>total_amount_ba($B$2,$D$2,D19,F19,J19,K19,M19)</f>
        <v>24439.75</v>
      </c>
      <c r="BB19" s="45">
        <f>BA19+SUM(N19:AZ19)</f>
        <v>24439.75</v>
      </c>
      <c r="BC19" s="28" t="str">
        <f>SpellNumber(L19,BB19)</f>
        <v>INR  Twenty Four Thousand Four Hundred &amp; Thirty Nine  and Paise Seventy Five Only</v>
      </c>
      <c r="IE19" s="12">
        <v>1.01</v>
      </c>
      <c r="IF19" s="12" t="s">
        <v>31</v>
      </c>
      <c r="IG19" s="12" t="s">
        <v>27</v>
      </c>
      <c r="IH19" s="12">
        <v>123.223</v>
      </c>
      <c r="II19" s="12" t="s">
        <v>29</v>
      </c>
    </row>
    <row r="20" spans="1:243" s="11" customFormat="1" ht="178.5" customHeight="1">
      <c r="A20" s="32">
        <v>6</v>
      </c>
      <c r="B20" s="30" t="s">
        <v>60</v>
      </c>
      <c r="C20" s="34" t="s">
        <v>28</v>
      </c>
      <c r="D20" s="62"/>
      <c r="E20" s="63"/>
      <c r="F20" s="35"/>
      <c r="G20" s="36"/>
      <c r="H20" s="36"/>
      <c r="I20" s="60"/>
      <c r="J20" s="61"/>
      <c r="K20" s="39"/>
      <c r="L20" s="39"/>
      <c r="M20" s="64"/>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1"/>
      <c r="BC20" s="28"/>
      <c r="IE20" s="12">
        <v>1.01</v>
      </c>
      <c r="IF20" s="12" t="s">
        <v>31</v>
      </c>
      <c r="IG20" s="12" t="s">
        <v>27</v>
      </c>
      <c r="IH20" s="12">
        <v>123.223</v>
      </c>
      <c r="II20" s="12" t="s">
        <v>29</v>
      </c>
    </row>
    <row r="21" spans="1:243" s="11" customFormat="1" ht="78.75" customHeight="1">
      <c r="A21" s="32">
        <v>6.01</v>
      </c>
      <c r="B21" s="30" t="s">
        <v>61</v>
      </c>
      <c r="C21" s="34" t="s">
        <v>28</v>
      </c>
      <c r="D21" s="62"/>
      <c r="E21" s="63"/>
      <c r="F21" s="35"/>
      <c r="G21" s="36"/>
      <c r="H21" s="36"/>
      <c r="I21" s="60"/>
      <c r="J21" s="61"/>
      <c r="K21" s="39"/>
      <c r="L21" s="39"/>
      <c r="M21" s="64"/>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1"/>
      <c r="BC21" s="28"/>
      <c r="IE21" s="12">
        <v>1.01</v>
      </c>
      <c r="IF21" s="12" t="s">
        <v>31</v>
      </c>
      <c r="IG21" s="12" t="s">
        <v>27</v>
      </c>
      <c r="IH21" s="12">
        <v>123.223</v>
      </c>
      <c r="II21" s="12" t="s">
        <v>29</v>
      </c>
    </row>
    <row r="22" spans="1:243" s="11" customFormat="1" ht="30.75" customHeight="1">
      <c r="A22" s="32">
        <v>6.02</v>
      </c>
      <c r="B22" s="30" t="s">
        <v>62</v>
      </c>
      <c r="C22" s="34" t="s">
        <v>28</v>
      </c>
      <c r="D22" s="42">
        <v>1975</v>
      </c>
      <c r="E22" s="59" t="s">
        <v>45</v>
      </c>
      <c r="F22" s="42">
        <v>1034.65</v>
      </c>
      <c r="G22" s="39"/>
      <c r="H22" s="36"/>
      <c r="I22" s="60" t="s">
        <v>30</v>
      </c>
      <c r="J22" s="61">
        <f>IF(I22="Less(-)",-1,1)</f>
        <v>1</v>
      </c>
      <c r="K22" s="39" t="s">
        <v>36</v>
      </c>
      <c r="L22" s="39" t="s">
        <v>6</v>
      </c>
      <c r="M22" s="43"/>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4">
        <f>total_amount_ba($B$2,$D$2,D22,F22,J22,K22,M22)</f>
        <v>2043433.75</v>
      </c>
      <c r="BB22" s="45">
        <f>BA22+SUM(N22:AZ22)</f>
        <v>2043433.75</v>
      </c>
      <c r="BC22" s="28" t="str">
        <f>SpellNumber(L22,BB22)</f>
        <v>INR  Twenty Lakh Forty Three Thousand Four Hundred &amp; Thirty Three  and Paise Seventy Five Only</v>
      </c>
      <c r="IE22" s="12">
        <v>1.01</v>
      </c>
      <c r="IF22" s="12" t="s">
        <v>31</v>
      </c>
      <c r="IG22" s="12" t="s">
        <v>27</v>
      </c>
      <c r="IH22" s="12">
        <v>123.223</v>
      </c>
      <c r="II22" s="12" t="s">
        <v>29</v>
      </c>
    </row>
    <row r="23" spans="1:243" s="11" customFormat="1" ht="43.5" customHeight="1">
      <c r="A23" s="32">
        <v>7</v>
      </c>
      <c r="B23" s="30" t="s">
        <v>63</v>
      </c>
      <c r="C23" s="34" t="s">
        <v>28</v>
      </c>
      <c r="D23" s="62"/>
      <c r="E23" s="63"/>
      <c r="F23" s="35"/>
      <c r="G23" s="36"/>
      <c r="H23" s="36"/>
      <c r="I23" s="60"/>
      <c r="J23" s="61"/>
      <c r="K23" s="39"/>
      <c r="L23" s="39"/>
      <c r="M23" s="64"/>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c r="BB23" s="41"/>
      <c r="BC23" s="28"/>
      <c r="IE23" s="12">
        <v>1.01</v>
      </c>
      <c r="IF23" s="12" t="s">
        <v>31</v>
      </c>
      <c r="IG23" s="12" t="s">
        <v>27</v>
      </c>
      <c r="IH23" s="12">
        <v>123.223</v>
      </c>
      <c r="II23" s="12" t="s">
        <v>29</v>
      </c>
    </row>
    <row r="24" spans="1:243" s="11" customFormat="1" ht="30.75" customHeight="1">
      <c r="A24" s="32">
        <v>7.01</v>
      </c>
      <c r="B24" s="30" t="s">
        <v>64</v>
      </c>
      <c r="C24" s="34" t="s">
        <v>28</v>
      </c>
      <c r="D24" s="42">
        <v>1162</v>
      </c>
      <c r="E24" s="59" t="s">
        <v>100</v>
      </c>
      <c r="F24" s="42">
        <v>236.35</v>
      </c>
      <c r="G24" s="39"/>
      <c r="H24" s="36"/>
      <c r="I24" s="60" t="s">
        <v>30</v>
      </c>
      <c r="J24" s="61">
        <f>IF(I24="Less(-)",-1,1)</f>
        <v>1</v>
      </c>
      <c r="K24" s="39" t="s">
        <v>36</v>
      </c>
      <c r="L24" s="39" t="s">
        <v>6</v>
      </c>
      <c r="M24" s="43"/>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4">
        <f>total_amount_ba($B$2,$D$2,D24,F24,J24,K24,M24)</f>
        <v>274638.7</v>
      </c>
      <c r="BB24" s="45">
        <f>BA24+SUM(N24:AZ24)</f>
        <v>274638.7</v>
      </c>
      <c r="BC24" s="28" t="str">
        <f>SpellNumber(L24,BB24)</f>
        <v>INR  Two Lakh Seventy Four Thousand Six Hundred &amp; Thirty Eight  and Paise Seventy Only</v>
      </c>
      <c r="IE24" s="12">
        <v>1.01</v>
      </c>
      <c r="IF24" s="12" t="s">
        <v>31</v>
      </c>
      <c r="IG24" s="12" t="s">
        <v>27</v>
      </c>
      <c r="IH24" s="12">
        <v>123.223</v>
      </c>
      <c r="II24" s="12" t="s">
        <v>29</v>
      </c>
    </row>
    <row r="25" spans="1:243" s="11" customFormat="1" ht="51">
      <c r="A25" s="32">
        <v>8</v>
      </c>
      <c r="B25" s="30" t="s">
        <v>65</v>
      </c>
      <c r="C25" s="34" t="s">
        <v>28</v>
      </c>
      <c r="D25" s="62"/>
      <c r="E25" s="63"/>
      <c r="F25" s="35"/>
      <c r="G25" s="36"/>
      <c r="H25" s="36"/>
      <c r="I25" s="60"/>
      <c r="J25" s="61"/>
      <c r="K25" s="39"/>
      <c r="L25" s="39"/>
      <c r="M25" s="64"/>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0"/>
      <c r="BB25" s="41"/>
      <c r="BC25" s="28"/>
      <c r="IE25" s="12">
        <v>1.01</v>
      </c>
      <c r="IF25" s="12" t="s">
        <v>31</v>
      </c>
      <c r="IG25" s="12" t="s">
        <v>27</v>
      </c>
      <c r="IH25" s="12">
        <v>123.223</v>
      </c>
      <c r="II25" s="12" t="s">
        <v>29</v>
      </c>
    </row>
    <row r="26" spans="1:243" s="11" customFormat="1" ht="30.75" customHeight="1">
      <c r="A26" s="32">
        <v>8.01</v>
      </c>
      <c r="B26" s="30" t="s">
        <v>66</v>
      </c>
      <c r="C26" s="34" t="s">
        <v>28</v>
      </c>
      <c r="D26" s="59">
        <v>72</v>
      </c>
      <c r="E26" s="59" t="s">
        <v>101</v>
      </c>
      <c r="F26" s="42">
        <v>113.1</v>
      </c>
      <c r="G26" s="39"/>
      <c r="H26" s="36"/>
      <c r="I26" s="60" t="s">
        <v>30</v>
      </c>
      <c r="J26" s="61">
        <f>IF(I26="Less(-)",-1,1)</f>
        <v>1</v>
      </c>
      <c r="K26" s="39" t="s">
        <v>36</v>
      </c>
      <c r="L26" s="39" t="s">
        <v>6</v>
      </c>
      <c r="M26" s="43"/>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4">
        <f>total_amount_ba($B$2,$D$2,D26,F26,J26,K26,M26)</f>
        <v>8143.2</v>
      </c>
      <c r="BB26" s="45">
        <f>BA26+SUM(N26:AZ26)</f>
        <v>8143.2</v>
      </c>
      <c r="BC26" s="28" t="str">
        <f>SpellNumber(L26,BB26)</f>
        <v>INR  Eight Thousand One Hundred &amp; Forty Three  and Paise Twenty Only</v>
      </c>
      <c r="IE26" s="12">
        <v>1.01</v>
      </c>
      <c r="IF26" s="12" t="s">
        <v>31</v>
      </c>
      <c r="IG26" s="12" t="s">
        <v>27</v>
      </c>
      <c r="IH26" s="12">
        <v>123.223</v>
      </c>
      <c r="II26" s="12" t="s">
        <v>29</v>
      </c>
    </row>
    <row r="27" spans="1:243" s="11" customFormat="1" ht="30.75" customHeight="1">
      <c r="A27" s="32">
        <v>8.01</v>
      </c>
      <c r="B27" s="30" t="s">
        <v>67</v>
      </c>
      <c r="C27" s="34" t="s">
        <v>28</v>
      </c>
      <c r="D27" s="59">
        <v>72</v>
      </c>
      <c r="E27" s="59" t="s">
        <v>101</v>
      </c>
      <c r="F27" s="42">
        <v>98</v>
      </c>
      <c r="G27" s="39"/>
      <c r="H27" s="36"/>
      <c r="I27" s="60" t="s">
        <v>30</v>
      </c>
      <c r="J27" s="61">
        <f>IF(I27="Less(-)",-1,1)</f>
        <v>1</v>
      </c>
      <c r="K27" s="39" t="s">
        <v>36</v>
      </c>
      <c r="L27" s="39" t="s">
        <v>6</v>
      </c>
      <c r="M27" s="43"/>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4">
        <f>total_amount_ba($B$2,$D$2,D27,F27,J27,K27,M27)</f>
        <v>7056</v>
      </c>
      <c r="BB27" s="45">
        <f>BA27+SUM(N27:AZ27)</f>
        <v>7056</v>
      </c>
      <c r="BC27" s="28" t="str">
        <f>SpellNumber(L27,BB27)</f>
        <v>INR  Seven Thousand  &amp;Fifty Six  Only</v>
      </c>
      <c r="IE27" s="12">
        <v>1.01</v>
      </c>
      <c r="IF27" s="12" t="s">
        <v>31</v>
      </c>
      <c r="IG27" s="12" t="s">
        <v>27</v>
      </c>
      <c r="IH27" s="12">
        <v>123.223</v>
      </c>
      <c r="II27" s="12" t="s">
        <v>29</v>
      </c>
    </row>
    <row r="28" spans="1:243" s="11" customFormat="1" ht="30.75" customHeight="1">
      <c r="A28" s="32">
        <v>8.02</v>
      </c>
      <c r="B28" s="30" t="s">
        <v>68</v>
      </c>
      <c r="C28" s="34" t="s">
        <v>28</v>
      </c>
      <c r="D28" s="59">
        <v>72</v>
      </c>
      <c r="E28" s="59" t="s">
        <v>101</v>
      </c>
      <c r="F28" s="42">
        <v>102.65</v>
      </c>
      <c r="G28" s="39"/>
      <c r="H28" s="36"/>
      <c r="I28" s="60" t="s">
        <v>30</v>
      </c>
      <c r="J28" s="61">
        <f>IF(I28="Less(-)",-1,1)</f>
        <v>1</v>
      </c>
      <c r="K28" s="39" t="s">
        <v>36</v>
      </c>
      <c r="L28" s="39" t="s">
        <v>6</v>
      </c>
      <c r="M28" s="43"/>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4">
        <f>total_amount_ba($B$2,$D$2,D28,F28,J28,K28,M28)</f>
        <v>7390.8</v>
      </c>
      <c r="BB28" s="45">
        <f>BA28+SUM(N28:AZ28)</f>
        <v>7390.8</v>
      </c>
      <c r="BC28" s="28" t="str">
        <f>SpellNumber(L28,BB28)</f>
        <v>INR  Seven Thousand Three Hundred &amp; Ninety  and Paise Eighty Only</v>
      </c>
      <c r="IE28" s="12">
        <v>1.01</v>
      </c>
      <c r="IF28" s="12" t="s">
        <v>31</v>
      </c>
      <c r="IG28" s="12" t="s">
        <v>27</v>
      </c>
      <c r="IH28" s="12">
        <v>123.223</v>
      </c>
      <c r="II28" s="12" t="s">
        <v>29</v>
      </c>
    </row>
    <row r="29" spans="1:243" s="11" customFormat="1" ht="30.75" customHeight="1">
      <c r="A29" s="32">
        <v>9</v>
      </c>
      <c r="B29" s="30" t="s">
        <v>69</v>
      </c>
      <c r="C29" s="34" t="s">
        <v>28</v>
      </c>
      <c r="D29" s="62"/>
      <c r="E29" s="63"/>
      <c r="F29" s="35"/>
      <c r="G29" s="36"/>
      <c r="H29" s="36"/>
      <c r="I29" s="60"/>
      <c r="J29" s="61"/>
      <c r="K29" s="39"/>
      <c r="L29" s="39"/>
      <c r="M29" s="64"/>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c r="BB29" s="41"/>
      <c r="BC29" s="28"/>
      <c r="IE29" s="12">
        <v>1.01</v>
      </c>
      <c r="IF29" s="12" t="s">
        <v>31</v>
      </c>
      <c r="IG29" s="12" t="s">
        <v>27</v>
      </c>
      <c r="IH29" s="12">
        <v>123.223</v>
      </c>
      <c r="II29" s="12" t="s">
        <v>29</v>
      </c>
    </row>
    <row r="30" spans="1:243" s="11" customFormat="1" ht="30.75" customHeight="1">
      <c r="A30" s="32">
        <v>9.01</v>
      </c>
      <c r="B30" s="30" t="s">
        <v>70</v>
      </c>
      <c r="C30" s="34" t="s">
        <v>28</v>
      </c>
      <c r="D30" s="59">
        <v>466</v>
      </c>
      <c r="E30" s="59" t="s">
        <v>102</v>
      </c>
      <c r="F30" s="42">
        <v>62</v>
      </c>
      <c r="G30" s="39"/>
      <c r="H30" s="36"/>
      <c r="I30" s="60" t="s">
        <v>30</v>
      </c>
      <c r="J30" s="61">
        <f>IF(I30="Less(-)",-1,1)</f>
        <v>1</v>
      </c>
      <c r="K30" s="39" t="s">
        <v>36</v>
      </c>
      <c r="L30" s="39" t="s">
        <v>6</v>
      </c>
      <c r="M30" s="43"/>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4">
        <f>total_amount_ba($B$2,$D$2,D30,F30,J30,K30,M30)</f>
        <v>28892</v>
      </c>
      <c r="BB30" s="45">
        <f>BA30+SUM(N30:AZ30)</f>
        <v>28892</v>
      </c>
      <c r="BC30" s="28" t="str">
        <f>SpellNumber(L30,BB30)</f>
        <v>INR  Twenty Eight Thousand Eight Hundred &amp; Ninety Two  Only</v>
      </c>
      <c r="IE30" s="12">
        <v>1.01</v>
      </c>
      <c r="IF30" s="12" t="s">
        <v>31</v>
      </c>
      <c r="IG30" s="12" t="s">
        <v>27</v>
      </c>
      <c r="IH30" s="12">
        <v>123.223</v>
      </c>
      <c r="II30" s="12" t="s">
        <v>29</v>
      </c>
    </row>
    <row r="31" spans="1:243" s="11" customFormat="1" ht="30.75" customHeight="1">
      <c r="A31" s="32">
        <v>10</v>
      </c>
      <c r="B31" s="31" t="s">
        <v>71</v>
      </c>
      <c r="C31" s="34" t="s">
        <v>28</v>
      </c>
      <c r="D31" s="62"/>
      <c r="E31" s="63"/>
      <c r="F31" s="35"/>
      <c r="G31" s="36"/>
      <c r="H31" s="36"/>
      <c r="I31" s="60"/>
      <c r="J31" s="61"/>
      <c r="K31" s="39"/>
      <c r="L31" s="39"/>
      <c r="M31" s="64"/>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c r="BB31" s="41"/>
      <c r="BC31" s="28"/>
      <c r="IE31" s="12">
        <v>1.01</v>
      </c>
      <c r="IF31" s="12" t="s">
        <v>31</v>
      </c>
      <c r="IG31" s="12" t="s">
        <v>27</v>
      </c>
      <c r="IH31" s="12">
        <v>123.223</v>
      </c>
      <c r="II31" s="12" t="s">
        <v>29</v>
      </c>
    </row>
    <row r="32" spans="1:243" s="11" customFormat="1" ht="30.75" customHeight="1">
      <c r="A32" s="32">
        <v>10.01</v>
      </c>
      <c r="B32" s="31" t="s">
        <v>72</v>
      </c>
      <c r="C32" s="34" t="s">
        <v>28</v>
      </c>
      <c r="D32" s="42">
        <v>4</v>
      </c>
      <c r="E32" s="65" t="s">
        <v>44</v>
      </c>
      <c r="F32" s="47">
        <v>5481.95</v>
      </c>
      <c r="G32" s="39"/>
      <c r="H32" s="36"/>
      <c r="I32" s="60" t="s">
        <v>30</v>
      </c>
      <c r="J32" s="61">
        <f>IF(I32="Less(-)",-1,1)</f>
        <v>1</v>
      </c>
      <c r="K32" s="39" t="s">
        <v>36</v>
      </c>
      <c r="L32" s="39" t="s">
        <v>6</v>
      </c>
      <c r="M32" s="43"/>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44">
        <f>total_amount_ba($B$2,$D$2,D32,F32,J32,K32,M32)</f>
        <v>21927.8</v>
      </c>
      <c r="BB32" s="45">
        <f>BA32+SUM(N32:AZ32)</f>
        <v>21927.8</v>
      </c>
      <c r="BC32" s="28" t="str">
        <f>SpellNumber(L32,BB32)</f>
        <v>INR  Twenty One Thousand Nine Hundred &amp; Twenty Seven  and Paise Eighty Only</v>
      </c>
      <c r="IE32" s="12">
        <v>1.01</v>
      </c>
      <c r="IF32" s="12" t="s">
        <v>31</v>
      </c>
      <c r="IG32" s="12" t="s">
        <v>27</v>
      </c>
      <c r="IH32" s="12">
        <v>123.223</v>
      </c>
      <c r="II32" s="12" t="s">
        <v>29</v>
      </c>
    </row>
    <row r="33" spans="1:243" s="11" customFormat="1" ht="30.75" customHeight="1">
      <c r="A33" s="32">
        <v>11</v>
      </c>
      <c r="B33" s="31" t="s">
        <v>73</v>
      </c>
      <c r="C33" s="34" t="s">
        <v>28</v>
      </c>
      <c r="D33" s="62"/>
      <c r="E33" s="63"/>
      <c r="F33" s="35"/>
      <c r="G33" s="36"/>
      <c r="H33" s="36"/>
      <c r="I33" s="60"/>
      <c r="J33" s="61"/>
      <c r="K33" s="39"/>
      <c r="L33" s="39"/>
      <c r="M33" s="64"/>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c r="BB33" s="41"/>
      <c r="BC33" s="28"/>
      <c r="IE33" s="12">
        <v>1.01</v>
      </c>
      <c r="IF33" s="12" t="s">
        <v>31</v>
      </c>
      <c r="IG33" s="12" t="s">
        <v>27</v>
      </c>
      <c r="IH33" s="12">
        <v>123.223</v>
      </c>
      <c r="II33" s="12" t="s">
        <v>29</v>
      </c>
    </row>
    <row r="34" spans="1:243" s="11" customFormat="1" ht="30.75" customHeight="1">
      <c r="A34" s="32">
        <v>11.01</v>
      </c>
      <c r="B34" s="31" t="s">
        <v>74</v>
      </c>
      <c r="C34" s="34" t="s">
        <v>28</v>
      </c>
      <c r="D34" s="42">
        <v>29</v>
      </c>
      <c r="E34" s="65" t="s">
        <v>44</v>
      </c>
      <c r="F34" s="47">
        <v>5582.85</v>
      </c>
      <c r="G34" s="39"/>
      <c r="H34" s="36"/>
      <c r="I34" s="60" t="s">
        <v>30</v>
      </c>
      <c r="J34" s="61">
        <f>IF(I34="Less(-)",-1,1)</f>
        <v>1</v>
      </c>
      <c r="K34" s="39" t="s">
        <v>36</v>
      </c>
      <c r="L34" s="39" t="s">
        <v>6</v>
      </c>
      <c r="M34" s="43"/>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44">
        <f>total_amount_ba($B$2,$D$2,D34,F34,J34,K34,M34)</f>
        <v>161902.65</v>
      </c>
      <c r="BB34" s="45">
        <f>BA34+SUM(N34:AZ34)</f>
        <v>161902.65</v>
      </c>
      <c r="BC34" s="28" t="str">
        <f>SpellNumber(L34,BB34)</f>
        <v>INR  One Lakh Sixty One Thousand Nine Hundred &amp; Two  and Paise Sixty Five Only</v>
      </c>
      <c r="IE34" s="12">
        <v>1.01</v>
      </c>
      <c r="IF34" s="12" t="s">
        <v>31</v>
      </c>
      <c r="IG34" s="12" t="s">
        <v>27</v>
      </c>
      <c r="IH34" s="12">
        <v>123.223</v>
      </c>
      <c r="II34" s="12" t="s">
        <v>29</v>
      </c>
    </row>
    <row r="35" spans="1:243" s="11" customFormat="1" ht="30.75" customHeight="1">
      <c r="A35" s="32">
        <v>12</v>
      </c>
      <c r="B35" s="30" t="s">
        <v>75</v>
      </c>
      <c r="C35" s="34" t="s">
        <v>28</v>
      </c>
      <c r="D35" s="62"/>
      <c r="E35" s="63"/>
      <c r="F35" s="35"/>
      <c r="G35" s="36"/>
      <c r="H35" s="36"/>
      <c r="I35" s="60"/>
      <c r="J35" s="61"/>
      <c r="K35" s="39"/>
      <c r="L35" s="39"/>
      <c r="M35" s="6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40"/>
      <c r="BB35" s="41"/>
      <c r="BC35" s="28"/>
      <c r="IE35" s="12">
        <v>1.01</v>
      </c>
      <c r="IF35" s="12" t="s">
        <v>31</v>
      </c>
      <c r="IG35" s="12" t="s">
        <v>27</v>
      </c>
      <c r="IH35" s="12">
        <v>123.223</v>
      </c>
      <c r="II35" s="12" t="s">
        <v>29</v>
      </c>
    </row>
    <row r="36" spans="1:243" s="11" customFormat="1" ht="30.75" customHeight="1">
      <c r="A36" s="32">
        <v>12.01</v>
      </c>
      <c r="B36" s="30" t="s">
        <v>76</v>
      </c>
      <c r="C36" s="34" t="s">
        <v>28</v>
      </c>
      <c r="D36" s="42">
        <v>400</v>
      </c>
      <c r="E36" s="59" t="s">
        <v>45</v>
      </c>
      <c r="F36" s="42">
        <v>168.25</v>
      </c>
      <c r="G36" s="39"/>
      <c r="H36" s="36"/>
      <c r="I36" s="60" t="s">
        <v>30</v>
      </c>
      <c r="J36" s="61">
        <f>IF(I36="Less(-)",-1,1)</f>
        <v>1</v>
      </c>
      <c r="K36" s="39" t="s">
        <v>36</v>
      </c>
      <c r="L36" s="39" t="s">
        <v>6</v>
      </c>
      <c r="M36" s="43"/>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44">
        <f>total_amount_ba($B$2,$D$2,D36,F36,J36,K36,M36)</f>
        <v>67300</v>
      </c>
      <c r="BB36" s="45">
        <f>BA36+SUM(N36:AZ36)</f>
        <v>67300</v>
      </c>
      <c r="BC36" s="28" t="str">
        <f>SpellNumber(L36,BB36)</f>
        <v>INR  Sixty Seven Thousand Three Hundred    Only</v>
      </c>
      <c r="IE36" s="12">
        <v>1.01</v>
      </c>
      <c r="IF36" s="12" t="s">
        <v>31</v>
      </c>
      <c r="IG36" s="12" t="s">
        <v>27</v>
      </c>
      <c r="IH36" s="12">
        <v>123.223</v>
      </c>
      <c r="II36" s="12" t="s">
        <v>29</v>
      </c>
    </row>
    <row r="37" spans="1:243" s="11" customFormat="1" ht="30.75" customHeight="1">
      <c r="A37" s="32">
        <v>13</v>
      </c>
      <c r="B37" s="30" t="s">
        <v>77</v>
      </c>
      <c r="C37" s="34" t="s">
        <v>28</v>
      </c>
      <c r="D37" s="62"/>
      <c r="E37" s="63"/>
      <c r="F37" s="35"/>
      <c r="G37" s="36"/>
      <c r="H37" s="36"/>
      <c r="I37" s="60"/>
      <c r="J37" s="61"/>
      <c r="K37" s="39"/>
      <c r="L37" s="39"/>
      <c r="M37" s="64"/>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c r="BB37" s="41"/>
      <c r="BC37" s="28"/>
      <c r="IE37" s="12">
        <v>1.01</v>
      </c>
      <c r="IF37" s="12" t="s">
        <v>31</v>
      </c>
      <c r="IG37" s="12" t="s">
        <v>27</v>
      </c>
      <c r="IH37" s="12">
        <v>123.223</v>
      </c>
      <c r="II37" s="12" t="s">
        <v>29</v>
      </c>
    </row>
    <row r="38" spans="1:243" s="11" customFormat="1" ht="30.75" customHeight="1">
      <c r="A38" s="32">
        <v>13.01</v>
      </c>
      <c r="B38" s="33" t="s">
        <v>78</v>
      </c>
      <c r="C38" s="34" t="s">
        <v>28</v>
      </c>
      <c r="D38" s="42">
        <v>120</v>
      </c>
      <c r="E38" s="66" t="s">
        <v>45</v>
      </c>
      <c r="F38" s="48">
        <v>194.6</v>
      </c>
      <c r="G38" s="39"/>
      <c r="H38" s="36"/>
      <c r="I38" s="60" t="s">
        <v>30</v>
      </c>
      <c r="J38" s="61">
        <f>IF(I38="Less(-)",-1,1)</f>
        <v>1</v>
      </c>
      <c r="K38" s="39" t="s">
        <v>36</v>
      </c>
      <c r="L38" s="39" t="s">
        <v>6</v>
      </c>
      <c r="M38" s="43"/>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44">
        <f>total_amount_ba($B$2,$D$2,D38,F38,J38,K38,M38)</f>
        <v>23352</v>
      </c>
      <c r="BB38" s="45">
        <f>BA38+SUM(N38:AZ38)</f>
        <v>23352</v>
      </c>
      <c r="BC38" s="28" t="str">
        <f>SpellNumber(L38,BB38)</f>
        <v>INR  Twenty Three Thousand Three Hundred &amp; Fifty Two  Only</v>
      </c>
      <c r="IE38" s="12">
        <v>1.01</v>
      </c>
      <c r="IF38" s="12" t="s">
        <v>31</v>
      </c>
      <c r="IG38" s="12" t="s">
        <v>27</v>
      </c>
      <c r="IH38" s="12">
        <v>123.223</v>
      </c>
      <c r="II38" s="12" t="s">
        <v>29</v>
      </c>
    </row>
    <row r="39" spans="1:243" s="11" customFormat="1" ht="30.75" customHeight="1">
      <c r="A39" s="32">
        <v>14</v>
      </c>
      <c r="B39" s="30" t="s">
        <v>79</v>
      </c>
      <c r="C39" s="34" t="s">
        <v>28</v>
      </c>
      <c r="D39" s="42">
        <v>121</v>
      </c>
      <c r="E39" s="59" t="s">
        <v>103</v>
      </c>
      <c r="F39" s="42">
        <v>22.4</v>
      </c>
      <c r="G39" s="39"/>
      <c r="H39" s="36"/>
      <c r="I39" s="60" t="s">
        <v>30</v>
      </c>
      <c r="J39" s="61">
        <f>IF(I39="Less(-)",-1,1)</f>
        <v>1</v>
      </c>
      <c r="K39" s="39" t="s">
        <v>36</v>
      </c>
      <c r="L39" s="39" t="s">
        <v>6</v>
      </c>
      <c r="M39" s="43"/>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44">
        <f>total_amount_ba($B$2,$D$2,D39,F39,J39,K39,M39)</f>
        <v>2710.4</v>
      </c>
      <c r="BB39" s="45">
        <f>BA39+SUM(N39:AZ39)</f>
        <v>2710.4</v>
      </c>
      <c r="BC39" s="28" t="str">
        <f>SpellNumber(L39,BB39)</f>
        <v>INR  Two Thousand Seven Hundred &amp; Ten  and Paise Forty Only</v>
      </c>
      <c r="IE39" s="12">
        <v>1.01</v>
      </c>
      <c r="IF39" s="12" t="s">
        <v>31</v>
      </c>
      <c r="IG39" s="12" t="s">
        <v>27</v>
      </c>
      <c r="IH39" s="12">
        <v>123.223</v>
      </c>
      <c r="II39" s="12" t="s">
        <v>29</v>
      </c>
    </row>
    <row r="40" spans="1:243" s="11" customFormat="1" ht="51">
      <c r="A40" s="32">
        <v>15</v>
      </c>
      <c r="B40" s="30" t="s">
        <v>80</v>
      </c>
      <c r="C40" s="34" t="s">
        <v>28</v>
      </c>
      <c r="D40" s="62"/>
      <c r="E40" s="63"/>
      <c r="F40" s="35"/>
      <c r="G40" s="36"/>
      <c r="H40" s="36"/>
      <c r="I40" s="60"/>
      <c r="J40" s="61"/>
      <c r="K40" s="39"/>
      <c r="L40" s="39"/>
      <c r="M40" s="64"/>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40"/>
      <c r="BB40" s="41"/>
      <c r="BC40" s="28"/>
      <c r="IE40" s="12">
        <v>1.01</v>
      </c>
      <c r="IF40" s="12" t="s">
        <v>31</v>
      </c>
      <c r="IG40" s="12" t="s">
        <v>27</v>
      </c>
      <c r="IH40" s="12">
        <v>123.223</v>
      </c>
      <c r="II40" s="12" t="s">
        <v>29</v>
      </c>
    </row>
    <row r="41" spans="1:243" s="11" customFormat="1" ht="30.75" customHeight="1">
      <c r="A41" s="32">
        <v>15.01</v>
      </c>
      <c r="B41" s="30" t="s">
        <v>81</v>
      </c>
      <c r="C41" s="34" t="s">
        <v>28</v>
      </c>
      <c r="D41" s="42">
        <v>100</v>
      </c>
      <c r="E41" s="59" t="s">
        <v>45</v>
      </c>
      <c r="F41" s="42">
        <v>274.8</v>
      </c>
      <c r="G41" s="39"/>
      <c r="H41" s="36"/>
      <c r="I41" s="60" t="s">
        <v>30</v>
      </c>
      <c r="J41" s="61">
        <f>IF(I41="Less(-)",-1,1)</f>
        <v>1</v>
      </c>
      <c r="K41" s="39" t="s">
        <v>36</v>
      </c>
      <c r="L41" s="39" t="s">
        <v>6</v>
      </c>
      <c r="M41" s="43"/>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44">
        <f>total_amount_ba($B$2,$D$2,D41,F41,J41,K41,M41)</f>
        <v>27480</v>
      </c>
      <c r="BB41" s="45">
        <f>BA41+SUM(N41:AZ41)</f>
        <v>27480</v>
      </c>
      <c r="BC41" s="28" t="str">
        <f>SpellNumber(L41,BB41)</f>
        <v>INR  Twenty Seven Thousand Four Hundred &amp; Eighty  Only</v>
      </c>
      <c r="IE41" s="12">
        <v>1.01</v>
      </c>
      <c r="IF41" s="12" t="s">
        <v>31</v>
      </c>
      <c r="IG41" s="12" t="s">
        <v>27</v>
      </c>
      <c r="IH41" s="12">
        <v>123.223</v>
      </c>
      <c r="II41" s="12" t="s">
        <v>29</v>
      </c>
    </row>
    <row r="42" spans="1:243" s="11" customFormat="1" ht="76.5">
      <c r="A42" s="32">
        <v>16</v>
      </c>
      <c r="B42" s="31" t="s">
        <v>82</v>
      </c>
      <c r="C42" s="34" t="s">
        <v>28</v>
      </c>
      <c r="D42" s="42">
        <v>1</v>
      </c>
      <c r="E42" s="65" t="s">
        <v>104</v>
      </c>
      <c r="F42" s="47">
        <v>7390.8</v>
      </c>
      <c r="G42" s="39"/>
      <c r="H42" s="36"/>
      <c r="I42" s="60" t="s">
        <v>30</v>
      </c>
      <c r="J42" s="61">
        <f>IF(I42="Less(-)",-1,1)</f>
        <v>1</v>
      </c>
      <c r="K42" s="39" t="s">
        <v>36</v>
      </c>
      <c r="L42" s="39" t="s">
        <v>6</v>
      </c>
      <c r="M42" s="43"/>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44">
        <f>total_amount_ba($B$2,$D$2,D42,F42,J42,K42,M42)</f>
        <v>7390.8</v>
      </c>
      <c r="BB42" s="45">
        <f>BA42+SUM(N42:AZ42)</f>
        <v>7390.8</v>
      </c>
      <c r="BC42" s="28" t="str">
        <f>SpellNumber(L42,BB42)</f>
        <v>INR  Seven Thousand Three Hundred &amp; Ninety  and Paise Eighty Only</v>
      </c>
      <c r="IE42" s="12">
        <v>1.01</v>
      </c>
      <c r="IF42" s="12" t="s">
        <v>31</v>
      </c>
      <c r="IG42" s="12" t="s">
        <v>27</v>
      </c>
      <c r="IH42" s="12">
        <v>123.223</v>
      </c>
      <c r="II42" s="12" t="s">
        <v>29</v>
      </c>
    </row>
    <row r="43" spans="1:243" s="11" customFormat="1" ht="25.5">
      <c r="A43" s="32">
        <v>17</v>
      </c>
      <c r="B43" s="31" t="s">
        <v>83</v>
      </c>
      <c r="C43" s="34" t="s">
        <v>28</v>
      </c>
      <c r="D43" s="62"/>
      <c r="E43" s="63"/>
      <c r="F43" s="35"/>
      <c r="G43" s="36"/>
      <c r="H43" s="36"/>
      <c r="I43" s="60"/>
      <c r="J43" s="61"/>
      <c r="K43" s="39"/>
      <c r="L43" s="39"/>
      <c r="M43" s="64"/>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40"/>
      <c r="BB43" s="41"/>
      <c r="BC43" s="28"/>
      <c r="IE43" s="12">
        <v>1.01</v>
      </c>
      <c r="IF43" s="12" t="s">
        <v>31</v>
      </c>
      <c r="IG43" s="12" t="s">
        <v>27</v>
      </c>
      <c r="IH43" s="12">
        <v>123.223</v>
      </c>
      <c r="II43" s="12" t="s">
        <v>29</v>
      </c>
    </row>
    <row r="44" spans="1:243" s="11" customFormat="1" ht="30.75" customHeight="1">
      <c r="A44" s="32">
        <v>17.01</v>
      </c>
      <c r="B44" s="31" t="s">
        <v>84</v>
      </c>
      <c r="C44" s="34" t="s">
        <v>28</v>
      </c>
      <c r="D44" s="42">
        <v>94</v>
      </c>
      <c r="E44" s="65" t="s">
        <v>105</v>
      </c>
      <c r="F44" s="47">
        <v>56.6</v>
      </c>
      <c r="G44" s="39"/>
      <c r="H44" s="36"/>
      <c r="I44" s="60" t="s">
        <v>30</v>
      </c>
      <c r="J44" s="61">
        <f>IF(I44="Less(-)",-1,1)</f>
        <v>1</v>
      </c>
      <c r="K44" s="39" t="s">
        <v>36</v>
      </c>
      <c r="L44" s="39" t="s">
        <v>6</v>
      </c>
      <c r="M44" s="43"/>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44">
        <f>total_amount_ba($B$2,$D$2,D44,F44,J44,K44,M44)</f>
        <v>5320.4</v>
      </c>
      <c r="BB44" s="45">
        <f>BA44+SUM(N44:AZ44)</f>
        <v>5320.4</v>
      </c>
      <c r="BC44" s="28" t="str">
        <f>SpellNumber(L44,BB44)</f>
        <v>INR  Five Thousand Three Hundred &amp; Twenty  and Paise Forty Only</v>
      </c>
      <c r="IE44" s="12">
        <v>1.01</v>
      </c>
      <c r="IF44" s="12" t="s">
        <v>31</v>
      </c>
      <c r="IG44" s="12" t="s">
        <v>27</v>
      </c>
      <c r="IH44" s="12">
        <v>123.223</v>
      </c>
      <c r="II44" s="12" t="s">
        <v>29</v>
      </c>
    </row>
    <row r="45" spans="1:243" s="11" customFormat="1" ht="30.75" customHeight="1">
      <c r="A45" s="32">
        <v>18</v>
      </c>
      <c r="B45" s="31" t="s">
        <v>85</v>
      </c>
      <c r="C45" s="34" t="s">
        <v>28</v>
      </c>
      <c r="D45" s="62"/>
      <c r="E45" s="63"/>
      <c r="F45" s="35"/>
      <c r="G45" s="36"/>
      <c r="H45" s="36"/>
      <c r="I45" s="60"/>
      <c r="J45" s="61"/>
      <c r="K45" s="39"/>
      <c r="L45" s="39"/>
      <c r="M45" s="64"/>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40"/>
      <c r="BB45" s="41"/>
      <c r="BC45" s="28"/>
      <c r="IE45" s="12">
        <v>1.01</v>
      </c>
      <c r="IF45" s="12" t="s">
        <v>31</v>
      </c>
      <c r="IG45" s="12" t="s">
        <v>27</v>
      </c>
      <c r="IH45" s="12">
        <v>123.223</v>
      </c>
      <c r="II45" s="12" t="s">
        <v>29</v>
      </c>
    </row>
    <row r="46" spans="1:243" s="11" customFormat="1" ht="30.75" customHeight="1">
      <c r="A46" s="32">
        <v>18.01</v>
      </c>
      <c r="B46" s="31" t="s">
        <v>86</v>
      </c>
      <c r="C46" s="34" t="s">
        <v>28</v>
      </c>
      <c r="D46" s="42">
        <v>10</v>
      </c>
      <c r="E46" s="65" t="s">
        <v>45</v>
      </c>
      <c r="F46" s="47">
        <v>422.3</v>
      </c>
      <c r="G46" s="39"/>
      <c r="H46" s="36"/>
      <c r="I46" s="60" t="s">
        <v>30</v>
      </c>
      <c r="J46" s="61">
        <f>IF(I46="Less(-)",-1,1)</f>
        <v>1</v>
      </c>
      <c r="K46" s="39" t="s">
        <v>36</v>
      </c>
      <c r="L46" s="39" t="s">
        <v>6</v>
      </c>
      <c r="M46" s="43"/>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44">
        <f>total_amount_ba($B$2,$D$2,D46,F46,J46,K46,M46)</f>
        <v>4223</v>
      </c>
      <c r="BB46" s="45">
        <f>BA46+SUM(N46:AZ46)</f>
        <v>4223</v>
      </c>
      <c r="BC46" s="28" t="str">
        <f>SpellNumber(L46,BB46)</f>
        <v>INR  Four Thousand Two Hundred &amp; Twenty Three  Only</v>
      </c>
      <c r="IE46" s="12">
        <v>1.01</v>
      </c>
      <c r="IF46" s="12" t="s">
        <v>31</v>
      </c>
      <c r="IG46" s="12" t="s">
        <v>27</v>
      </c>
      <c r="IH46" s="12">
        <v>123.223</v>
      </c>
      <c r="II46" s="12" t="s">
        <v>29</v>
      </c>
    </row>
    <row r="47" spans="1:243" s="11" customFormat="1" ht="38.25">
      <c r="A47" s="32">
        <v>19</v>
      </c>
      <c r="B47" s="30" t="s">
        <v>87</v>
      </c>
      <c r="C47" s="34" t="s">
        <v>28</v>
      </c>
      <c r="D47" s="42">
        <v>15761</v>
      </c>
      <c r="E47" s="59" t="s">
        <v>45</v>
      </c>
      <c r="F47" s="42">
        <v>10.8</v>
      </c>
      <c r="G47" s="39"/>
      <c r="H47" s="36"/>
      <c r="I47" s="60" t="s">
        <v>30</v>
      </c>
      <c r="J47" s="61">
        <f>IF(I47="Less(-)",-1,1)</f>
        <v>1</v>
      </c>
      <c r="K47" s="39" t="s">
        <v>36</v>
      </c>
      <c r="L47" s="39" t="s">
        <v>6</v>
      </c>
      <c r="M47" s="43"/>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44">
        <f>total_amount_ba($B$2,$D$2,D47,F47,J47,K47,M47)</f>
        <v>170218.8</v>
      </c>
      <c r="BB47" s="45">
        <f>BA47+SUM(N47:AZ47)</f>
        <v>170218.8</v>
      </c>
      <c r="BC47" s="28" t="str">
        <f>SpellNumber(L47,BB47)</f>
        <v>INR  One Lakh Seventy Thousand Two Hundred &amp; Eighteen  and Paise Eighty Only</v>
      </c>
      <c r="IE47" s="12">
        <v>1.01</v>
      </c>
      <c r="IF47" s="12" t="s">
        <v>31</v>
      </c>
      <c r="IG47" s="12" t="s">
        <v>27</v>
      </c>
      <c r="IH47" s="12">
        <v>123.223</v>
      </c>
      <c r="II47" s="12" t="s">
        <v>29</v>
      </c>
    </row>
    <row r="48" spans="1:243" s="11" customFormat="1" ht="30.75" customHeight="1">
      <c r="A48" s="32">
        <v>20</v>
      </c>
      <c r="B48" s="30" t="s">
        <v>88</v>
      </c>
      <c r="C48" s="34" t="s">
        <v>28</v>
      </c>
      <c r="D48" s="62"/>
      <c r="E48" s="63"/>
      <c r="F48" s="35"/>
      <c r="G48" s="36"/>
      <c r="H48" s="36"/>
      <c r="I48" s="60"/>
      <c r="J48" s="61"/>
      <c r="K48" s="39"/>
      <c r="L48" s="39"/>
      <c r="M48" s="64"/>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40"/>
      <c r="BB48" s="41"/>
      <c r="BC48" s="28"/>
      <c r="IE48" s="12">
        <v>1.01</v>
      </c>
      <c r="IF48" s="12" t="s">
        <v>31</v>
      </c>
      <c r="IG48" s="12" t="s">
        <v>27</v>
      </c>
      <c r="IH48" s="12">
        <v>123.223</v>
      </c>
      <c r="II48" s="12" t="s">
        <v>29</v>
      </c>
    </row>
    <row r="49" spans="1:243" s="11" customFormat="1" ht="30.75" customHeight="1">
      <c r="A49" s="32">
        <v>20.01</v>
      </c>
      <c r="B49" s="30" t="s">
        <v>89</v>
      </c>
      <c r="C49" s="34" t="s">
        <v>28</v>
      </c>
      <c r="D49" s="42">
        <v>15261</v>
      </c>
      <c r="E49" s="59" t="s">
        <v>45</v>
      </c>
      <c r="F49" s="42">
        <v>96.05</v>
      </c>
      <c r="G49" s="39"/>
      <c r="H49" s="36"/>
      <c r="I49" s="60" t="s">
        <v>30</v>
      </c>
      <c r="J49" s="61">
        <f>IF(I49="Less(-)",-1,1)</f>
        <v>1</v>
      </c>
      <c r="K49" s="39" t="s">
        <v>36</v>
      </c>
      <c r="L49" s="39" t="s">
        <v>6</v>
      </c>
      <c r="M49" s="43"/>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44">
        <f>total_amount_ba($B$2,$D$2,D49,F49,J49,K49,M49)</f>
        <v>1465819.05</v>
      </c>
      <c r="BB49" s="45">
        <f>BA49+SUM(N49:AZ49)</f>
        <v>1465819.05</v>
      </c>
      <c r="BC49" s="28" t="str">
        <f>SpellNumber(L49,BB49)</f>
        <v>INR  Fourteen Lakh Sixty Five Thousand Eight Hundred &amp; Nineteen  and Paise Five Only</v>
      </c>
      <c r="IE49" s="12">
        <v>1.01</v>
      </c>
      <c r="IF49" s="12" t="s">
        <v>31</v>
      </c>
      <c r="IG49" s="12" t="s">
        <v>27</v>
      </c>
      <c r="IH49" s="12">
        <v>123.223</v>
      </c>
      <c r="II49" s="12" t="s">
        <v>29</v>
      </c>
    </row>
    <row r="50" spans="1:243" s="11" customFormat="1" ht="30.75" customHeight="1">
      <c r="A50" s="32">
        <v>21</v>
      </c>
      <c r="B50" s="30" t="s">
        <v>90</v>
      </c>
      <c r="C50" s="34" t="s">
        <v>28</v>
      </c>
      <c r="D50" s="62"/>
      <c r="E50" s="63"/>
      <c r="F50" s="35"/>
      <c r="G50" s="36"/>
      <c r="H50" s="36"/>
      <c r="I50" s="60"/>
      <c r="J50" s="61"/>
      <c r="K50" s="39"/>
      <c r="L50" s="39"/>
      <c r="M50" s="64"/>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40"/>
      <c r="BB50" s="41"/>
      <c r="BC50" s="28"/>
      <c r="IE50" s="12">
        <v>1.01</v>
      </c>
      <c r="IF50" s="12" t="s">
        <v>31</v>
      </c>
      <c r="IG50" s="12" t="s">
        <v>27</v>
      </c>
      <c r="IH50" s="12">
        <v>123.223</v>
      </c>
      <c r="II50" s="12" t="s">
        <v>29</v>
      </c>
    </row>
    <row r="51" spans="1:243" s="11" customFormat="1" ht="30.75" customHeight="1">
      <c r="A51" s="32">
        <v>21.01</v>
      </c>
      <c r="B51" s="30" t="s">
        <v>91</v>
      </c>
      <c r="C51" s="34" t="s">
        <v>28</v>
      </c>
      <c r="D51" s="42">
        <v>1069</v>
      </c>
      <c r="E51" s="59" t="s">
        <v>45</v>
      </c>
      <c r="F51" s="42">
        <v>68.95</v>
      </c>
      <c r="G51" s="39"/>
      <c r="H51" s="36"/>
      <c r="I51" s="60" t="s">
        <v>30</v>
      </c>
      <c r="J51" s="61">
        <f>IF(I51="Less(-)",-1,1)</f>
        <v>1</v>
      </c>
      <c r="K51" s="39" t="s">
        <v>36</v>
      </c>
      <c r="L51" s="39" t="s">
        <v>6</v>
      </c>
      <c r="M51" s="43"/>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44">
        <f>total_amount_ba($B$2,$D$2,D51,F51,J51,K51,M51)</f>
        <v>73707.55</v>
      </c>
      <c r="BB51" s="45">
        <f>BA51+SUM(N51:AZ51)</f>
        <v>73707.55</v>
      </c>
      <c r="BC51" s="28" t="str">
        <f>SpellNumber(L51,BB51)</f>
        <v>INR  Seventy Three Thousand Seven Hundred &amp; Seven  and Paise Fifty Five Only</v>
      </c>
      <c r="IE51" s="12">
        <v>1.01</v>
      </c>
      <c r="IF51" s="12" t="s">
        <v>31</v>
      </c>
      <c r="IG51" s="12" t="s">
        <v>27</v>
      </c>
      <c r="IH51" s="12">
        <v>123.223</v>
      </c>
      <c r="II51" s="12" t="s">
        <v>29</v>
      </c>
    </row>
    <row r="52" spans="1:243" s="11" customFormat="1" ht="30.75" customHeight="1">
      <c r="A52" s="32">
        <v>21.02</v>
      </c>
      <c r="B52" s="30" t="s">
        <v>92</v>
      </c>
      <c r="C52" s="34" t="s">
        <v>28</v>
      </c>
      <c r="D52" s="42">
        <v>200</v>
      </c>
      <c r="E52" s="59" t="s">
        <v>45</v>
      </c>
      <c r="F52" s="42">
        <v>45.35</v>
      </c>
      <c r="G52" s="39"/>
      <c r="H52" s="36"/>
      <c r="I52" s="60" t="s">
        <v>30</v>
      </c>
      <c r="J52" s="61">
        <f>IF(I52="Less(-)",-1,1)</f>
        <v>1</v>
      </c>
      <c r="K52" s="39" t="s">
        <v>36</v>
      </c>
      <c r="L52" s="39" t="s">
        <v>6</v>
      </c>
      <c r="M52" s="43"/>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44">
        <f>total_amount_ba($B$2,$D$2,D52,F52,J52,K52,M52)</f>
        <v>9070</v>
      </c>
      <c r="BB52" s="45">
        <f>BA52+SUM(N52:AZ52)</f>
        <v>9070</v>
      </c>
      <c r="BC52" s="28" t="str">
        <f>SpellNumber(L52,BB52)</f>
        <v>INR  Nine Thousand  &amp;Seventy  Only</v>
      </c>
      <c r="IE52" s="12">
        <v>1.01</v>
      </c>
      <c r="IF52" s="12" t="s">
        <v>31</v>
      </c>
      <c r="IG52" s="12" t="s">
        <v>27</v>
      </c>
      <c r="IH52" s="12">
        <v>123.223</v>
      </c>
      <c r="II52" s="12" t="s">
        <v>29</v>
      </c>
    </row>
    <row r="53" spans="1:243" s="11" customFormat="1" ht="38.25">
      <c r="A53" s="32">
        <v>22</v>
      </c>
      <c r="B53" s="30" t="s">
        <v>93</v>
      </c>
      <c r="C53" s="34" t="s">
        <v>28</v>
      </c>
      <c r="D53" s="42">
        <v>500</v>
      </c>
      <c r="E53" s="59" t="s">
        <v>103</v>
      </c>
      <c r="F53" s="42">
        <v>87.35</v>
      </c>
      <c r="G53" s="39"/>
      <c r="H53" s="36"/>
      <c r="I53" s="60" t="s">
        <v>30</v>
      </c>
      <c r="J53" s="61">
        <f>IF(I53="Less(-)",-1,1)</f>
        <v>1</v>
      </c>
      <c r="K53" s="39" t="s">
        <v>36</v>
      </c>
      <c r="L53" s="39" t="s">
        <v>6</v>
      </c>
      <c r="M53" s="43"/>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44">
        <f>total_amount_ba($B$2,$D$2,D53,F53,J53,K53,M53)</f>
        <v>43675</v>
      </c>
      <c r="BB53" s="45">
        <f>BA53+SUM(N53:AZ53)</f>
        <v>43675</v>
      </c>
      <c r="BC53" s="28" t="str">
        <f>SpellNumber(L53,BB53)</f>
        <v>INR  Forty Three Thousand Six Hundred &amp; Seventy Five  Only</v>
      </c>
      <c r="IE53" s="12">
        <v>1.01</v>
      </c>
      <c r="IF53" s="12" t="s">
        <v>31</v>
      </c>
      <c r="IG53" s="12" t="s">
        <v>27</v>
      </c>
      <c r="IH53" s="12">
        <v>123.223</v>
      </c>
      <c r="II53" s="12" t="s">
        <v>29</v>
      </c>
    </row>
    <row r="54" spans="1:243" s="11" customFormat="1" ht="30.75" customHeight="1">
      <c r="A54" s="32">
        <v>23</v>
      </c>
      <c r="B54" s="30" t="s">
        <v>94</v>
      </c>
      <c r="C54" s="34" t="s">
        <v>28</v>
      </c>
      <c r="D54" s="62"/>
      <c r="E54" s="63"/>
      <c r="F54" s="35"/>
      <c r="G54" s="36"/>
      <c r="H54" s="36"/>
      <c r="I54" s="60"/>
      <c r="J54" s="61"/>
      <c r="K54" s="39"/>
      <c r="L54" s="39"/>
      <c r="M54" s="64"/>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40"/>
      <c r="BB54" s="41"/>
      <c r="BC54" s="28"/>
      <c r="IE54" s="12">
        <v>1.01</v>
      </c>
      <c r="IF54" s="12" t="s">
        <v>31</v>
      </c>
      <c r="IG54" s="12" t="s">
        <v>27</v>
      </c>
      <c r="IH54" s="12">
        <v>123.223</v>
      </c>
      <c r="II54" s="12" t="s">
        <v>29</v>
      </c>
    </row>
    <row r="55" spans="1:243" s="11" customFormat="1" ht="30.75" customHeight="1">
      <c r="A55" s="32">
        <v>23.01</v>
      </c>
      <c r="B55" s="33" t="s">
        <v>95</v>
      </c>
      <c r="C55" s="34" t="s">
        <v>28</v>
      </c>
      <c r="D55" s="42">
        <v>500</v>
      </c>
      <c r="E55" s="66" t="s">
        <v>45</v>
      </c>
      <c r="F55" s="48">
        <v>93.7</v>
      </c>
      <c r="G55" s="39"/>
      <c r="H55" s="36"/>
      <c r="I55" s="60" t="s">
        <v>30</v>
      </c>
      <c r="J55" s="61">
        <f>IF(I55="Less(-)",-1,1)</f>
        <v>1</v>
      </c>
      <c r="K55" s="39" t="s">
        <v>36</v>
      </c>
      <c r="L55" s="39" t="s">
        <v>6</v>
      </c>
      <c r="M55" s="43"/>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44">
        <f>total_amount_ba($B$2,$D$2,D55,F55,J55,K55,M55)</f>
        <v>46850</v>
      </c>
      <c r="BB55" s="45">
        <f>BA55+SUM(N55:AZ55)</f>
        <v>46850</v>
      </c>
      <c r="BC55" s="28" t="str">
        <f>SpellNumber(L55,BB55)</f>
        <v>INR  Forty Six Thousand Eight Hundred &amp; Fifty  Only</v>
      </c>
      <c r="IE55" s="12">
        <v>1.01</v>
      </c>
      <c r="IF55" s="12" t="s">
        <v>31</v>
      </c>
      <c r="IG55" s="12" t="s">
        <v>27</v>
      </c>
      <c r="IH55" s="12">
        <v>123.223</v>
      </c>
      <c r="II55" s="12" t="s">
        <v>29</v>
      </c>
    </row>
    <row r="56" spans="1:243" s="11" customFormat="1" ht="30.75" customHeight="1">
      <c r="A56" s="32">
        <v>24</v>
      </c>
      <c r="B56" s="30" t="s">
        <v>94</v>
      </c>
      <c r="C56" s="34" t="s">
        <v>28</v>
      </c>
      <c r="D56" s="62"/>
      <c r="E56" s="63"/>
      <c r="F56" s="35"/>
      <c r="G56" s="36"/>
      <c r="H56" s="36"/>
      <c r="I56" s="60"/>
      <c r="J56" s="61"/>
      <c r="K56" s="39"/>
      <c r="L56" s="39"/>
      <c r="M56" s="64"/>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40"/>
      <c r="BB56" s="41"/>
      <c r="BC56" s="28"/>
      <c r="IE56" s="12">
        <v>1.01</v>
      </c>
      <c r="IF56" s="12" t="s">
        <v>31</v>
      </c>
      <c r="IG56" s="12" t="s">
        <v>27</v>
      </c>
      <c r="IH56" s="12">
        <v>123.223</v>
      </c>
      <c r="II56" s="12" t="s">
        <v>29</v>
      </c>
    </row>
    <row r="57" spans="1:243" s="11" customFormat="1" ht="30.75" customHeight="1">
      <c r="A57" s="32">
        <v>24.01</v>
      </c>
      <c r="B57" s="30" t="s">
        <v>96</v>
      </c>
      <c r="C57" s="34" t="s">
        <v>28</v>
      </c>
      <c r="D57" s="42">
        <v>1037</v>
      </c>
      <c r="E57" s="59" t="s">
        <v>45</v>
      </c>
      <c r="F57" s="42">
        <v>33.35</v>
      </c>
      <c r="G57" s="39"/>
      <c r="H57" s="36"/>
      <c r="I57" s="60" t="s">
        <v>30</v>
      </c>
      <c r="J57" s="61">
        <f>IF(I57="Less(-)",-1,1)</f>
        <v>1</v>
      </c>
      <c r="K57" s="39" t="s">
        <v>36</v>
      </c>
      <c r="L57" s="39" t="s">
        <v>6</v>
      </c>
      <c r="M57" s="43"/>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44">
        <f>total_amount_ba($B$2,$D$2,D57,F57,J57,K57,M57)</f>
        <v>34583.95</v>
      </c>
      <c r="BB57" s="45">
        <f>BA57+SUM(N57:AZ57)</f>
        <v>34583.95</v>
      </c>
      <c r="BC57" s="28" t="str">
        <f>SpellNumber(L57,BB57)</f>
        <v>INR  Thirty Four Thousand Five Hundred &amp; Eighty Three  and Paise Ninety Five Only</v>
      </c>
      <c r="IE57" s="12">
        <v>1.01</v>
      </c>
      <c r="IF57" s="12" t="s">
        <v>31</v>
      </c>
      <c r="IG57" s="12" t="s">
        <v>27</v>
      </c>
      <c r="IH57" s="12">
        <v>123.223</v>
      </c>
      <c r="II57" s="12" t="s">
        <v>29</v>
      </c>
    </row>
    <row r="58" spans="1:243" s="11" customFormat="1" ht="30.75" customHeight="1">
      <c r="A58" s="32">
        <v>25</v>
      </c>
      <c r="B58" s="30" t="s">
        <v>97</v>
      </c>
      <c r="C58" s="34" t="s">
        <v>28</v>
      </c>
      <c r="D58" s="62"/>
      <c r="E58" s="63"/>
      <c r="F58" s="35"/>
      <c r="G58" s="36"/>
      <c r="H58" s="36"/>
      <c r="I58" s="60"/>
      <c r="J58" s="61"/>
      <c r="K58" s="39"/>
      <c r="L58" s="39"/>
      <c r="M58" s="64"/>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40"/>
      <c r="BB58" s="41"/>
      <c r="BC58" s="28"/>
      <c r="IE58" s="12">
        <v>1.01</v>
      </c>
      <c r="IF58" s="12" t="s">
        <v>31</v>
      </c>
      <c r="IG58" s="12" t="s">
        <v>27</v>
      </c>
      <c r="IH58" s="12">
        <v>123.223</v>
      </c>
      <c r="II58" s="12" t="s">
        <v>29</v>
      </c>
    </row>
    <row r="59" spans="1:243" s="11" customFormat="1" ht="30.75" customHeight="1">
      <c r="A59" s="32">
        <v>25.01</v>
      </c>
      <c r="B59" s="30" t="s">
        <v>98</v>
      </c>
      <c r="C59" s="34" t="s">
        <v>28</v>
      </c>
      <c r="D59" s="42">
        <v>784</v>
      </c>
      <c r="E59" s="59" t="s">
        <v>45</v>
      </c>
      <c r="F59" s="42">
        <v>51.3</v>
      </c>
      <c r="G59" s="39"/>
      <c r="H59" s="36"/>
      <c r="I59" s="60" t="s">
        <v>30</v>
      </c>
      <c r="J59" s="61">
        <f>IF(I59="Less(-)",-1,1)</f>
        <v>1</v>
      </c>
      <c r="K59" s="39" t="s">
        <v>36</v>
      </c>
      <c r="L59" s="39" t="s">
        <v>6</v>
      </c>
      <c r="M59" s="43"/>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44">
        <f>total_amount_ba($B$2,$D$2,D59,F59,J59,K59,M59)</f>
        <v>40219.2</v>
      </c>
      <c r="BB59" s="45">
        <f>BA59+SUM(N59:AZ59)</f>
        <v>40219.2</v>
      </c>
      <c r="BC59" s="28" t="str">
        <f>SpellNumber(L59,BB59)</f>
        <v>INR  Forty Thousand Two Hundred &amp; Nineteen  and Paise Twenty Only</v>
      </c>
      <c r="IE59" s="12">
        <v>1.01</v>
      </c>
      <c r="IF59" s="12" t="s">
        <v>31</v>
      </c>
      <c r="IG59" s="12" t="s">
        <v>27</v>
      </c>
      <c r="IH59" s="12">
        <v>123.223</v>
      </c>
      <c r="II59" s="12" t="s">
        <v>29</v>
      </c>
    </row>
    <row r="60" spans="1:243" s="11" customFormat="1" ht="30.75" customHeight="1">
      <c r="A60" s="32">
        <v>26</v>
      </c>
      <c r="B60" s="30" t="s">
        <v>99</v>
      </c>
      <c r="C60" s="34" t="s">
        <v>28</v>
      </c>
      <c r="D60" s="67">
        <v>229</v>
      </c>
      <c r="E60" s="59" t="s">
        <v>106</v>
      </c>
      <c r="F60" s="42">
        <v>339</v>
      </c>
      <c r="G60" s="39"/>
      <c r="H60" s="36"/>
      <c r="I60" s="60" t="s">
        <v>30</v>
      </c>
      <c r="J60" s="61">
        <f>IF(I60="Less(-)",-1,1)</f>
        <v>1</v>
      </c>
      <c r="K60" s="39" t="s">
        <v>36</v>
      </c>
      <c r="L60" s="39" t="s">
        <v>6</v>
      </c>
      <c r="M60" s="43"/>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44">
        <f>total_amount_ba($B$2,$D$2,D60,F60,J60,K60,M60)</f>
        <v>77631</v>
      </c>
      <c r="BB60" s="45">
        <f>BA60+SUM(N60:AZ60)</f>
        <v>77631</v>
      </c>
      <c r="BC60" s="28" t="str">
        <f>SpellNumber(L60,BB60)</f>
        <v>INR  Seventy Seven Thousand Six Hundred &amp; Thirty One  Only</v>
      </c>
      <c r="IE60" s="12">
        <v>1.01</v>
      </c>
      <c r="IF60" s="12" t="s">
        <v>31</v>
      </c>
      <c r="IG60" s="12" t="s">
        <v>27</v>
      </c>
      <c r="IH60" s="12">
        <v>123.223</v>
      </c>
      <c r="II60" s="12" t="s">
        <v>29</v>
      </c>
    </row>
    <row r="61" spans="1:243" s="11" customFormat="1" ht="34.5" customHeight="1">
      <c r="A61" s="49" t="s">
        <v>34</v>
      </c>
      <c r="B61" s="49"/>
      <c r="C61" s="28"/>
      <c r="D61" s="60"/>
      <c r="E61" s="60"/>
      <c r="F61" s="60"/>
      <c r="G61" s="60"/>
      <c r="H61" s="68"/>
      <c r="I61" s="68"/>
      <c r="J61" s="68"/>
      <c r="K61" s="68"/>
      <c r="L61" s="60"/>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58">
        <f>SUM(BA13:BA60)</f>
        <v>4964588.65</v>
      </c>
      <c r="BB61" s="58">
        <f>SUM(BB13:BB60)</f>
        <v>4964588.65</v>
      </c>
      <c r="BC61" s="28" t="str">
        <f>SpellNumber($E$2,BB61)</f>
        <v>INR  Forty Nine Lakh Sixty Four Thousand Five Hundred &amp; Eighty Eight  and Paise Sixty Five Only</v>
      </c>
      <c r="IE61" s="12">
        <v>4</v>
      </c>
      <c r="IF61" s="12" t="s">
        <v>32</v>
      </c>
      <c r="IG61" s="12" t="s">
        <v>33</v>
      </c>
      <c r="IH61" s="12">
        <v>10</v>
      </c>
      <c r="II61" s="12" t="s">
        <v>29</v>
      </c>
    </row>
    <row r="62" spans="1:243" s="13" customFormat="1" ht="33.75" customHeight="1">
      <c r="A62" s="49" t="s">
        <v>38</v>
      </c>
      <c r="B62" s="49"/>
      <c r="C62" s="50"/>
      <c r="D62" s="51"/>
      <c r="E62" s="52" t="s">
        <v>41</v>
      </c>
      <c r="F62" s="53"/>
      <c r="G62" s="54"/>
      <c r="H62" s="38"/>
      <c r="I62" s="38"/>
      <c r="J62" s="38"/>
      <c r="K62" s="51"/>
      <c r="L62" s="55"/>
      <c r="M62" s="56"/>
      <c r="N62" s="38"/>
      <c r="O62" s="37"/>
      <c r="P62" s="37"/>
      <c r="Q62" s="37"/>
      <c r="R62" s="37"/>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57">
        <f>IF(ISBLANK(F62),0,IF(E62="Excess (+)",ROUND(BA61+(BA61*F62),2),IF(E62="Less (-)",ROUND(BA61+(BA61*F62*(-1)),2),IF(E62="At Par",BA61,0))))</f>
        <v>0</v>
      </c>
      <c r="BB62" s="58">
        <f>ROUND(BA62,0)</f>
        <v>0</v>
      </c>
      <c r="BC62" s="28" t="str">
        <f>SpellNumber($E$2,BA62)</f>
        <v>INR Zero Only</v>
      </c>
      <c r="IE62" s="14"/>
      <c r="IF62" s="14"/>
      <c r="IG62" s="14"/>
      <c r="IH62" s="14"/>
      <c r="II62" s="14"/>
    </row>
    <row r="63" spans="1:243" s="13" customFormat="1" ht="41.25" customHeight="1">
      <c r="A63" s="29" t="s">
        <v>37</v>
      </c>
      <c r="B63" s="29"/>
      <c r="C63" s="69" t="str">
        <f>SpellNumber($E$2,BA62)</f>
        <v>INR Zero Only</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1"/>
      <c r="IE63" s="14"/>
      <c r="IF63" s="14"/>
      <c r="IG63" s="14"/>
      <c r="IH63" s="14"/>
      <c r="II63" s="14"/>
    </row>
    <row r="64" spans="3:243" s="9" customFormat="1" ht="15">
      <c r="C64" s="15"/>
      <c r="D64" s="15"/>
      <c r="E64" s="15"/>
      <c r="F64" s="15"/>
      <c r="G64" s="15"/>
      <c r="H64" s="15"/>
      <c r="I64" s="15"/>
      <c r="J64" s="15"/>
      <c r="K64" s="15"/>
      <c r="L64" s="15"/>
      <c r="M64" s="15"/>
      <c r="O64" s="15"/>
      <c r="BA64" s="15"/>
      <c r="BC64" s="15"/>
      <c r="IE64" s="10"/>
      <c r="IF64" s="10"/>
      <c r="IG64" s="10"/>
      <c r="IH64" s="10"/>
      <c r="II64" s="10"/>
    </row>
  </sheetData>
  <sheetProtection password="DB9A" sheet="1" selectLockedCells="1"/>
  <mergeCells count="8">
    <mergeCell ref="C63:BC63"/>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2">
      <formula1>IF(E62="Select",-1,IF(E62="At Par",0,0))</formula1>
      <formula2>IF(E62="Select",-1,IF(E62="At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2">
      <formula1>0</formula1>
      <formula2>IF(E62&lt;&gt;"Select",99.9,0)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allowBlank="1" showInputMessage="1" showErrorMessage="1" sqref="E62">
      <formula1>"Select, Excess (+), Less (-)"</formula1>
    </dataValidation>
    <dataValidation type="decimal" allowBlank="1" showInputMessage="1" showErrorMessage="1" promptTitle="Rate Entry" prompt="Please enter VAT charges in Rupees for this item. " errorTitle="Invaid Entry" error="Only Numeric Values are allowed. " sqref="M13:M15 M17 M19 M22 M24 M26:M28 M30 M32 M34 M36 M38:M39 M41:M42 M44 M46:M47 M49 M51:M53 M55 M57 M59:M6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0">
      <formula1>0</formula1>
      <formula2>999999999999999</formula2>
    </dataValidation>
    <dataValidation type="list" allowBlank="1" showInputMessage="1" showErrorMessage="1" sqref="L13:L6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60 D13:D60">
      <formula1>0</formula1>
      <formula2>999999999999999</formula2>
    </dataValidation>
    <dataValidation allowBlank="1" showInputMessage="1" showErrorMessage="1" promptTitle="Units" prompt="Please enter Units in text" sqref="E13:E60"/>
    <dataValidation type="decimal" allowBlank="1" showInputMessage="1" showErrorMessage="1" promptTitle="Rate Entry" prompt="Please enter the Inspection Charges in Rupees for this item. " errorTitle="Invaid Entry" error="Only Numeric Values are allowed. " sqref="Q13:Q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0">
      <formula1>0</formula1>
      <formula2>999999999999999</formula2>
    </dataValidation>
    <dataValidation allowBlank="1" showInputMessage="1" showErrorMessage="1" promptTitle="Itemcode/Make" prompt="Please enter text" sqref="C13:C60"/>
    <dataValidation type="decimal" allowBlank="1" showInputMessage="1" showErrorMessage="1" errorTitle="Invalid Entry" error="Only Numeric Values are allowed. " sqref="A13:A60">
      <formula1>0</formula1>
      <formula2>999999999999999</formula2>
    </dataValidation>
    <dataValidation type="list" showInputMessage="1" showErrorMessage="1" sqref="I13:I60">
      <formula1>"Excess(+), Less(-)"</formula1>
    </dataValidation>
    <dataValidation allowBlank="1" showInputMessage="1" showErrorMessage="1" promptTitle="Addition / Deduction" prompt="Please Choose the correct One" sqref="J13:J60"/>
    <dataValidation type="list" allowBlank="1" showInputMessage="1" showErrorMessage="1" sqref="C2">
      <formula1>"Normal, SingleWindow, Alternate"</formula1>
    </dataValidation>
    <dataValidation type="list" allowBlank="1" showInputMessage="1" showErrorMessage="1" sqref="K13:K6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