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<sst xmlns="http://schemas.openxmlformats.org/spreadsheetml/2006/main" count="357" uniqueCount="95">
  <si>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</si>
  <si>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</si>
  <si>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</si>
  <si>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</si>
  <si>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</si>
  <si>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</si>
  <si>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</si>
  <si>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</si>
  <si>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</si>
  <si>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</si>
  <si>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</si>
  <si>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</si>
  <si>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</si>
  <si>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</si>
  <si>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</si>
  <si>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</si>
  <si>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</si>
  <si>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</si>
  <si>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</si>
  <si>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</si>
  <si>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</si>
  <si>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</si>
  <si>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</si>
  <si>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</si>
  <si>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</si>
  <si>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</si>
  <si>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</si>
  <si>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</si>
  <si>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</si>
  <si>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</si>
  <si>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</si>
  <si>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</si>
  <si>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</si>
  <si>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</si>
  <si>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</si>
  <si>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</si>
  <si>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</si>
  <si>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</si>
  <si>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</si>
  <si>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</si>
  <si>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</si>
  <si>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</si>
  <si>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</si>
  <si>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</si>
  <si>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t>cum</t>
  </si>
  <si>
    <t>sqm</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</si>
  <si>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</si>
  <si>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</si>
  <si>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</si>
  <si>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</si>
  <si>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</si>
  <si>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</si>
  <si>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t xml:space="preserve">Demolishing cement concrete manually / by mechanical means and disposal of material within 50 metres lead as per direction of Engineer in charge.           </t>
  </si>
  <si>
    <r>
      <t xml:space="preserve">Nominal concrete 1:3:6 or richer mix (i/c equivalent design mix) </t>
    </r>
    <r>
      <rPr>
        <b/>
        <sz val="10"/>
        <rFont val="Times New Roman"/>
        <family val="1"/>
      </rPr>
      <t xml:space="preserve">(15.2.1)   </t>
    </r>
    <r>
      <rPr>
        <sz val="10"/>
        <rFont val="Times New Roman"/>
        <family val="1"/>
      </rPr>
      <t xml:space="preserve">                                     </t>
    </r>
  </si>
  <si>
    <t xml:space="preserve">Providing and laying in position cement concrete of specified grade excluding the cost of centering and shuttering - All work upto plinth level </t>
  </si>
  <si>
    <r>
      <t xml:space="preserve">1:2:4 (1 Cement : 2 coarse sand : 4 graded stone  aggregate 20 mm nominal size) </t>
    </r>
    <r>
      <rPr>
        <b/>
        <sz val="10"/>
        <rFont val="Times New Roman"/>
        <family val="1"/>
      </rPr>
      <t>(4.1.3)</t>
    </r>
  </si>
  <si>
    <t xml:space="preserve">12 mm cement plaster of mix : </t>
  </si>
  <si>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t>
  </si>
  <si>
    <r>
      <t xml:space="preserve">With cement mortar 1:4(1cement :4 coarse sand) </t>
    </r>
    <r>
      <rPr>
        <b/>
        <sz val="10"/>
        <rFont val="Times New Roman"/>
        <family val="1"/>
      </rPr>
      <t>(14.1.2)</t>
    </r>
  </si>
  <si>
    <t xml:space="preserve">Reinforcement for R.C.C. work including straightening, cutting, bending, placing in position and binding all complete . </t>
  </si>
  <si>
    <r>
      <t xml:space="preserve">Thermo-Mechanically Treated bars. </t>
    </r>
    <r>
      <rPr>
        <b/>
        <sz val="10"/>
        <rFont val="Times New Roman"/>
        <family val="1"/>
      </rPr>
      <t>(5.22.6)</t>
    </r>
  </si>
  <si>
    <t>Centering and shuttering including strutting, propping etc. and  removal of form for:</t>
  </si>
  <si>
    <r>
      <t xml:space="preserve">Suspended floors, roofs, landings, balconies and access platform. </t>
    </r>
    <r>
      <rPr>
        <b/>
        <sz val="10"/>
        <rFont val="Times New Roman"/>
        <family val="1"/>
      </rPr>
      <t>(5.9.3)</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</si>
  <si>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</si>
  <si>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t xml:space="preserve">Distempering with oil bound washable distemper of approved brand and manufacture to give an even shade                      </t>
  </si>
  <si>
    <t xml:space="preserve">Painting with synthetic enamel paint of approved brand and manufacture of required colour to give an even shade:                         </t>
  </si>
  <si>
    <r>
      <t xml:space="preserve">One or more coats on old work. </t>
    </r>
    <r>
      <rPr>
        <b/>
        <sz val="10"/>
        <rFont val="Times New Roman"/>
        <family val="1"/>
      </rPr>
      <t>(14.54.1)</t>
    </r>
  </si>
  <si>
    <r>
      <t xml:space="preserve">Cartage of Malba </t>
    </r>
    <r>
      <rPr>
        <b/>
        <sz val="10"/>
        <rFont val="Times New Roman"/>
        <family val="1"/>
      </rPr>
      <t>(Approved Rate)</t>
    </r>
  </si>
  <si>
    <t xml:space="preserve">sqm </t>
  </si>
  <si>
    <t xml:space="preserve">cum         </t>
  </si>
  <si>
    <t>kg</t>
  </si>
  <si>
    <t>Per Trip</t>
  </si>
  <si>
    <t>Name of Work: Providing &amp; fixing vitrified floor tile, wall paneling, modification of teaching dias and painting work of (G-13) Deptt. of Chemistry, wall paneling &amp;  painting work of (G-1, G-2 &amp; G-3) Deptt of Civil, (G-4, G-5 &amp; G-6), Deptt. of Mechanical and (G-10) Deptt. of Electrical, IIT(BHU), Varanasi.</t>
  </si>
  <si>
    <t>Providing and laying Vitrified tiles in floor with different sizes (thickness to be specified by the manufacturer), with water absorption less than 0.08% and conforming to IS:15622 ,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</si>
  <si>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r>
      <t xml:space="preserve">Size of Tile  600 x 600 mm </t>
    </r>
    <r>
      <rPr>
        <b/>
        <sz val="10"/>
        <rFont val="Times New Roman"/>
        <family val="1"/>
      </rPr>
      <t>(11.49.2)</t>
    </r>
  </si>
  <si>
    <t>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t>
  </si>
  <si>
    <t>Granite of any colour and shade</t>
  </si>
  <si>
    <r>
      <t xml:space="preserve">Area of slab over 0.50 sqm </t>
    </r>
    <r>
      <rPr>
        <b/>
        <sz val="10"/>
        <rFont val="Times New Roman"/>
        <family val="1"/>
      </rPr>
      <t>(8.2.2.2)</t>
    </r>
  </si>
  <si>
    <r>
      <t xml:space="preserve">1:6 (1 cement : 6 coarse sand)  </t>
    </r>
    <r>
      <rPr>
        <b/>
        <sz val="9"/>
        <rFont val="Times New Roman"/>
        <family val="1"/>
      </rPr>
      <t xml:space="preserve"> (13.4.2)   </t>
    </r>
    <r>
      <rPr>
        <sz val="9"/>
        <rFont val="Times New Roman"/>
        <family val="1"/>
      </rPr>
      <t xml:space="preserve">                               </t>
    </r>
  </si>
  <si>
    <t>Half brick masonry with common burnt clay F.P.S. (non modular) bricks of class designation 75 in superstructure above plinth level up to floor V level  :</t>
  </si>
  <si>
    <r>
      <t xml:space="preserve">Cement mortar 1:4 (1 Cement : 4 coarse sand) </t>
    </r>
    <r>
      <rPr>
        <b/>
        <sz val="9"/>
        <rFont val="Times New Roman"/>
        <family val="1"/>
      </rPr>
      <t>(6.13.2)</t>
    </r>
  </si>
  <si>
    <r>
      <t xml:space="preserve">Reinforced cement concrete work in  beams, suspended floors, roofs having slope upto 15°, landings, balconies, shelves, chajjas, lintels, bands, plain window sills, staircases and spiral stair cases upto floor five level excluding the cost of centering, shuttering, finishing and reinforcement with (a) 1:2:4 (1 Cement : 2 coarse sand : 4 graded stone aggregate 20mm nominal size) </t>
    </r>
    <r>
      <rPr>
        <b/>
        <sz val="10"/>
        <rFont val="Times New Roman"/>
        <family val="1"/>
      </rPr>
      <t>(5.3)</t>
    </r>
  </si>
  <si>
    <t>Providing and fixing in position concealed G.I. section for wall paneling using gypsum tiles fully perforated of required thickness fixed on the 'W' profile (0.55 mm thick) having a knurled web of 51.55 mm and two flanges of 26 mm each with lips of 10.55 mm, placed @ 610 mm C/C in perimeter channel having one flange of 20 mm and another flange of 30 mm with thickness of 0.55 mm and web of length 27 mm. Perimeter channel is fixed on the floor and the ceiling with the nylon sleeves @ 610 mm C/C with fully threaded self-tapping dry wall screws. Board is fixed to the 'W' profile with 25 mm countersunk ribbed head screws @ 200 mm C/C., all complete as per the drawing &amp; directions of engineer-in-charge, the joints of the boards are finished with specially formulated jointing compound.</t>
  </si>
  <si>
    <r>
      <t xml:space="preserve">Gypsum Tiles Fully Perforated Square edge of Size 595x595 mm and 12.5 mm thick </t>
    </r>
    <r>
      <rPr>
        <b/>
        <sz val="10"/>
        <rFont val="Times New Roman"/>
        <family val="1"/>
      </rPr>
      <t>(Analysis Rate)</t>
    </r>
  </si>
  <si>
    <r>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r>
    <r>
      <rPr>
        <b/>
        <sz val="10"/>
        <rFont val="Times New Roman"/>
        <family val="1"/>
      </rPr>
      <t>(12.57)</t>
    </r>
  </si>
  <si>
    <t>Applying priming coat :</t>
  </si>
  <si>
    <r>
      <t xml:space="preserve">Applyin priming coat :a)With ready mixed pink or grey primer of approved brand and manufacture on wood work (hard and soft wood) </t>
    </r>
    <r>
      <rPr>
        <b/>
        <sz val="10"/>
        <rFont val="Times New Roman"/>
        <family val="1"/>
      </rPr>
      <t>(13.50.1)</t>
    </r>
  </si>
  <si>
    <t xml:space="preserve">Wall painting with plastic emulsion paint of approved brand and manufacture to give an even shade: </t>
  </si>
  <si>
    <r>
      <t xml:space="preserve">Two or more coats on new work </t>
    </r>
    <r>
      <rPr>
        <b/>
        <sz val="10"/>
        <rFont val="Times New Roman"/>
        <family val="1"/>
      </rPr>
      <t>(13.60.1)</t>
    </r>
    <r>
      <rPr>
        <sz val="10"/>
        <rFont val="Times New Roman"/>
        <family val="1"/>
      </rPr>
      <t xml:space="preserve">    </t>
    </r>
  </si>
  <si>
    <r>
      <t xml:space="preserve">Removing dry or oil bound distemper, water proffing cement paint and the like by scrapping, sand papering and preparing the surface smooth including necessary repairs to scratches etc. complete </t>
    </r>
    <r>
      <rPr>
        <b/>
        <sz val="10"/>
        <rFont val="Times New Roman"/>
        <family val="1"/>
      </rPr>
      <t>(14.46)</t>
    </r>
    <r>
      <rPr>
        <sz val="10"/>
        <rFont val="Times New Roman"/>
        <family val="1"/>
      </rPr>
      <t xml:space="preserve">    </t>
    </r>
  </si>
  <si>
    <r>
      <t xml:space="preserve">New work (two or more coats) over and including water thinnable priming coat with cement primer  </t>
    </r>
    <r>
      <rPr>
        <b/>
        <sz val="10"/>
        <rFont val="Times New Roman"/>
        <family val="1"/>
      </rPr>
      <t>(13.41.1)</t>
    </r>
  </si>
  <si>
    <t xml:space="preserve">Old work (one or more coats) (14.45.1)            </t>
  </si>
  <si>
    <t>Sqm</t>
  </si>
  <si>
    <r>
      <t xml:space="preserve">TOTAL AMOUNT  With Taxes
in
</t>
    </r>
    <r>
      <rPr>
        <b/>
        <sz val="9"/>
        <color indexed="10"/>
        <rFont val="Arial"/>
        <family val="2"/>
      </rPr>
      <t>Rs.      P</t>
    </r>
  </si>
  <si>
    <t>Contract No:  IIT(BHU)/IWD/CT/40/2018-19/1129 dated 31.07.2018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</si>
</sst>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9">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9"/>
      <name val="Times New Roman"/>
      <family val="1"/>
    </font>
    <font>
      <sz val="10"/>
      <name val="Times New Roman"/>
      <family val="1"/>
    </font>
    <font>
      <b/>
      <sz val="10"/>
      <name val="Times New Roman"/>
      <family val="1"/>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sz val="9"/>
      <color indexed="8"/>
      <name val="Courier New"/>
      <family val="3"/>
    </font>
    <font>
      <sz val="9"/>
      <color indexed="31"/>
      <name val="Arial"/>
      <family val="2"/>
    </font>
    <font>
      <b/>
      <sz val="9"/>
      <color indexed="16"/>
      <name val="Arial"/>
      <family val="2"/>
    </font>
    <font>
      <b/>
      <sz val="9"/>
      <color indexed="57"/>
      <name val="Arial"/>
      <family val="2"/>
    </font>
    <font>
      <b/>
      <sz val="9"/>
      <color indexed="18"/>
      <name val="Arial"/>
      <family val="2"/>
    </font>
    <font>
      <b/>
      <u val="single"/>
      <sz val="9"/>
      <color indexed="10"/>
      <name val="Arial"/>
      <family val="2"/>
    </font>
    <font>
      <b/>
      <u val="single"/>
      <sz val="9"/>
      <color indexed="23"/>
      <name val="Arial"/>
      <family val="2"/>
    </font>
    <font>
      <i/>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sz val="9"/>
      <color rgb="FF000000"/>
      <name val="Courier New"/>
      <family val="3"/>
    </font>
    <font>
      <sz val="9"/>
      <color theme="4" tint="0.7999799847602844"/>
      <name val="Arial"/>
      <family val="2"/>
    </font>
    <font>
      <b/>
      <sz val="9"/>
      <color rgb="FF800000"/>
      <name val="Arial"/>
      <family val="2"/>
    </font>
    <font>
      <b/>
      <sz val="9"/>
      <color theme="6" tint="-0.4999699890613556"/>
      <name val="Arial"/>
      <family val="2"/>
    </font>
    <font>
      <b/>
      <sz val="9"/>
      <color rgb="FF000066"/>
      <name val="Arial"/>
      <family val="2"/>
    </font>
    <font>
      <i/>
      <sz val="9"/>
      <color theme="1"/>
      <name val="Calibri"/>
      <family val="2"/>
    </font>
    <font>
      <b/>
      <u val="single"/>
      <sz val="9"/>
      <color rgb="FFFF0000"/>
      <name val="Arial"/>
      <family val="2"/>
    </font>
    <font>
      <b/>
      <u val="single"/>
      <sz val="9"/>
      <color theme="0" tint="-0.4999699890613556"/>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9">
    <xf numFmtId="0" fontId="0" fillId="0" borderId="0" xfId="0" applyFont="1" applyAlignment="1">
      <alignment/>
    </xf>
    <xf numFmtId="0" fontId="2" fillId="0" borderId="0" xfId="57" applyNumberFormat="1" applyFont="1" applyFill="1" applyBorder="1" applyAlignment="1">
      <alignment vertical="center"/>
      <protection/>
    </xf>
    <xf numFmtId="0" fontId="65"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0" xfId="57" applyNumberFormat="1" applyFont="1" applyFill="1">
      <alignment/>
      <protection/>
    </xf>
    <xf numFmtId="0" fontId="65" fillId="0" borderId="0" xfId="57" applyNumberFormat="1" applyFont="1" applyFill="1">
      <alignment/>
      <protection/>
    </xf>
    <xf numFmtId="0" fontId="2"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8" fillId="0" borderId="0" xfId="57" applyNumberFormat="1" applyFont="1" applyFill="1" applyBorder="1" applyAlignment="1" applyProtection="1">
      <alignment vertical="center"/>
      <protection locked="0"/>
    </xf>
    <xf numFmtId="0" fontId="68" fillId="0" borderId="0" xfId="57" applyNumberFormat="1" applyFont="1" applyFill="1" applyBorder="1" applyAlignment="1">
      <alignment vertical="center"/>
      <protection/>
    </xf>
    <xf numFmtId="0" fontId="69"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7" applyNumberFormat="1" applyFont="1" applyFill="1" applyBorder="1" applyAlignment="1">
      <alignment horizontal="center" vertical="top" wrapText="1"/>
      <protection/>
    </xf>
    <xf numFmtId="0" fontId="12" fillId="0" borderId="11" xfId="57" applyNumberFormat="1" applyFont="1" applyFill="1" applyBorder="1" applyAlignment="1">
      <alignment horizontal="center" vertical="top" wrapText="1"/>
      <protection/>
    </xf>
    <xf numFmtId="0" fontId="11" fillId="0" borderId="11" xfId="59" applyNumberFormat="1" applyFont="1" applyFill="1" applyBorder="1" applyAlignment="1">
      <alignment vertical="top" wrapText="1"/>
      <protection/>
    </xf>
    <xf numFmtId="0" fontId="12" fillId="0" borderId="11" xfId="59" applyNumberFormat="1" applyFont="1" applyFill="1" applyBorder="1" applyAlignment="1">
      <alignment horizontal="left" vertical="top"/>
      <protection/>
    </xf>
    <xf numFmtId="0" fontId="17" fillId="0" borderId="11" xfId="0" applyFont="1" applyBorder="1" applyAlignment="1">
      <alignment horizontal="justify" vertical="top" wrapText="1"/>
    </xf>
    <xf numFmtId="0" fontId="17" fillId="0" borderId="11" xfId="0" applyFont="1" applyBorder="1" applyAlignment="1">
      <alignment horizontal="justify" vertical="top" wrapText="1" shrinkToFit="1"/>
    </xf>
    <xf numFmtId="0" fontId="17" fillId="0" borderId="11" xfId="0" applyFont="1" applyBorder="1" applyAlignment="1">
      <alignment horizontal="center" vertical="top" wrapText="1"/>
    </xf>
    <xf numFmtId="0" fontId="17" fillId="0" borderId="11" xfId="0" applyFont="1" applyFill="1" applyBorder="1" applyAlignment="1">
      <alignment horizontal="justify" vertical="top" wrapText="1"/>
    </xf>
    <xf numFmtId="0" fontId="70" fillId="0" borderId="11" xfId="59" applyNumberFormat="1" applyFont="1" applyFill="1" applyBorder="1" applyAlignment="1">
      <alignment horizontal="left" vertical="top" wrapText="1"/>
      <protection/>
    </xf>
    <xf numFmtId="2" fontId="16" fillId="0" borderId="11" xfId="0" applyNumberFormat="1" applyFont="1" applyBorder="1" applyAlignment="1">
      <alignment horizontal="right" vertical="top" wrapText="1"/>
    </xf>
    <xf numFmtId="0" fontId="12" fillId="0" borderId="11" xfId="57" applyNumberFormat="1" applyFont="1" applyFill="1" applyBorder="1" applyAlignment="1" applyProtection="1">
      <alignment horizontal="right" vertical="top" wrapText="1"/>
      <protection/>
    </xf>
    <xf numFmtId="0" fontId="11" fillId="0" borderId="11" xfId="57" applyNumberFormat="1" applyFont="1" applyFill="1" applyBorder="1" applyAlignment="1">
      <alignment vertical="top" wrapText="1"/>
      <protection/>
    </xf>
    <xf numFmtId="0" fontId="11" fillId="0" borderId="11" xfId="57" applyNumberFormat="1" applyFont="1" applyFill="1" applyBorder="1" applyAlignment="1" applyProtection="1">
      <alignment vertical="top" wrapText="1"/>
      <protection/>
    </xf>
    <xf numFmtId="0" fontId="12" fillId="0" borderId="11" xfId="57" applyNumberFormat="1" applyFont="1" applyFill="1" applyBorder="1" applyAlignment="1" applyProtection="1">
      <alignment horizontal="right" vertical="top" wrapText="1"/>
      <protection locked="0"/>
    </xf>
    <xf numFmtId="2" fontId="17" fillId="0" borderId="11" xfId="0" applyNumberFormat="1" applyFont="1" applyBorder="1" applyAlignment="1">
      <alignment horizontal="right" vertical="top" wrapText="1"/>
    </xf>
    <xf numFmtId="0" fontId="12" fillId="33" borderId="11" xfId="57" applyNumberFormat="1" applyFont="1" applyFill="1" applyBorder="1" applyAlignment="1" applyProtection="1">
      <alignment horizontal="right" vertical="top" wrapText="1"/>
      <protection locked="0"/>
    </xf>
    <xf numFmtId="2" fontId="12" fillId="0" borderId="11" xfId="59" applyNumberFormat="1" applyFont="1" applyFill="1" applyBorder="1" applyAlignment="1">
      <alignment horizontal="right" vertical="top" wrapText="1"/>
      <protection/>
    </xf>
    <xf numFmtId="2" fontId="12" fillId="0" borderId="11" xfId="58" applyNumberFormat="1" applyFont="1" applyFill="1" applyBorder="1" applyAlignment="1">
      <alignment horizontal="right" vertical="top" wrapText="1"/>
      <protection/>
    </xf>
    <xf numFmtId="2" fontId="17" fillId="0" borderId="11" xfId="0" applyNumberFormat="1" applyFont="1" applyBorder="1" applyAlignment="1">
      <alignment horizontal="right" vertical="top" wrapText="1" shrinkToFit="1"/>
    </xf>
    <xf numFmtId="2" fontId="17" fillId="0" borderId="11" xfId="0" applyNumberFormat="1" applyFont="1" applyFill="1" applyBorder="1" applyAlignment="1">
      <alignment horizontal="right" vertical="top" wrapText="1"/>
    </xf>
    <xf numFmtId="0" fontId="12" fillId="0" borderId="11" xfId="59" applyNumberFormat="1" applyFont="1" applyFill="1" applyBorder="1" applyAlignment="1">
      <alignment horizontal="left" vertical="top" wrapText="1"/>
      <protection/>
    </xf>
    <xf numFmtId="0" fontId="71" fillId="0" borderId="11" xfId="57" applyNumberFormat="1" applyFont="1" applyFill="1" applyBorder="1" applyAlignment="1" applyProtection="1">
      <alignment vertical="top" wrapText="1"/>
      <protection/>
    </xf>
    <xf numFmtId="0" fontId="15" fillId="0" borderId="11" xfId="59" applyNumberFormat="1" applyFont="1" applyFill="1" applyBorder="1" applyAlignment="1" applyProtection="1">
      <alignment vertical="top" wrapText="1"/>
      <protection locked="0"/>
    </xf>
    <xf numFmtId="0" fontId="72" fillId="33" borderId="11" xfId="59" applyNumberFormat="1" applyFont="1" applyFill="1" applyBorder="1" applyAlignment="1" applyProtection="1">
      <alignment vertical="top" wrapText="1"/>
      <protection locked="0"/>
    </xf>
    <xf numFmtId="10" fontId="72" fillId="33" borderId="11" xfId="64" applyNumberFormat="1" applyFont="1" applyFill="1" applyBorder="1" applyAlignment="1" applyProtection="1">
      <alignment horizontal="center" vertical="top" wrapText="1"/>
      <protection locked="0"/>
    </xf>
    <xf numFmtId="0" fontId="71" fillId="0" borderId="11" xfId="59" applyNumberFormat="1" applyFont="1" applyFill="1" applyBorder="1" applyAlignment="1">
      <alignment vertical="top" wrapText="1"/>
      <protection/>
    </xf>
    <xf numFmtId="0" fontId="15" fillId="0" borderId="11" xfId="64" applyNumberFormat="1" applyFont="1" applyFill="1" applyBorder="1" applyAlignment="1" applyProtection="1">
      <alignment vertical="top" wrapText="1"/>
      <protection locked="0"/>
    </xf>
    <xf numFmtId="0" fontId="15" fillId="0" borderId="11" xfId="59" applyNumberFormat="1" applyFont="1" applyFill="1" applyBorder="1" applyAlignment="1" applyProtection="1">
      <alignment vertical="top" wrapText="1"/>
      <protection/>
    </xf>
    <xf numFmtId="2" fontId="73" fillId="0" borderId="11" xfId="59" applyNumberFormat="1" applyFont="1" applyFill="1" applyBorder="1" applyAlignment="1">
      <alignment vertical="top" wrapText="1"/>
      <protection/>
    </xf>
    <xf numFmtId="2" fontId="15" fillId="0" borderId="11" xfId="59" applyNumberFormat="1" applyFont="1" applyFill="1" applyBorder="1" applyAlignment="1">
      <alignment horizontal="right" vertical="top" wrapText="1"/>
      <protection/>
    </xf>
    <xf numFmtId="0" fontId="17" fillId="0" borderId="11" xfId="0" applyFont="1" applyBorder="1" applyAlignment="1">
      <alignment horizontal="right" vertical="top" wrapText="1"/>
    </xf>
    <xf numFmtId="0" fontId="11" fillId="0" borderId="11" xfId="59" applyNumberFormat="1" applyFont="1" applyFill="1" applyBorder="1" applyAlignment="1">
      <alignment horizontal="right" vertical="top" wrapText="1"/>
      <protection/>
    </xf>
    <xf numFmtId="0" fontId="11" fillId="0" borderId="11" xfId="57" applyNumberFormat="1" applyFont="1" applyFill="1" applyBorder="1" applyAlignment="1">
      <alignment horizontal="right" vertical="top" wrapText="1"/>
      <protection/>
    </xf>
    <xf numFmtId="0" fontId="16" fillId="0" borderId="11" xfId="0" applyFont="1" applyBorder="1" applyAlignment="1">
      <alignment horizontal="right" vertical="top" wrapText="1"/>
    </xf>
    <xf numFmtId="0" fontId="17" fillId="0" borderId="11" xfId="0" applyFont="1" applyBorder="1" applyAlignment="1">
      <alignment horizontal="right" vertical="top" wrapText="1" shrinkToFit="1"/>
    </xf>
    <xf numFmtId="0" fontId="17" fillId="0" borderId="11" xfId="0" applyFont="1" applyFill="1" applyBorder="1" applyAlignment="1">
      <alignment horizontal="right" vertical="top" wrapText="1"/>
    </xf>
    <xf numFmtId="1" fontId="17" fillId="0" borderId="11" xfId="0" applyNumberFormat="1" applyFont="1" applyBorder="1" applyAlignment="1">
      <alignment horizontal="right" vertical="top" wrapText="1"/>
    </xf>
    <xf numFmtId="0" fontId="15" fillId="0" borderId="11" xfId="59" applyNumberFormat="1" applyFont="1" applyFill="1" applyBorder="1" applyAlignment="1">
      <alignment horizontal="right" vertical="top" wrapText="1"/>
      <protection/>
    </xf>
    <xf numFmtId="0" fontId="17" fillId="0" borderId="11" xfId="0" applyFont="1" applyBorder="1" applyAlignment="1">
      <alignment horizontal="center" vertical="top"/>
    </xf>
    <xf numFmtId="0" fontId="17" fillId="0" borderId="11" xfId="0" applyFont="1" applyBorder="1" applyAlignment="1">
      <alignment horizontal="right" vertical="top"/>
    </xf>
    <xf numFmtId="0" fontId="12" fillId="0" borderId="11" xfId="59" applyNumberFormat="1" applyFont="1" applyFill="1" applyBorder="1" applyAlignment="1">
      <alignment horizontal="center" vertical="top" wrapText="1"/>
      <protection/>
    </xf>
    <xf numFmtId="0" fontId="74" fillId="0" borderId="11" xfId="59" applyNumberFormat="1" applyFont="1" applyFill="1" applyBorder="1" applyAlignment="1">
      <alignment vertical="top" wrapText="1"/>
      <protection/>
    </xf>
    <xf numFmtId="0" fontId="16" fillId="0" borderId="11" xfId="0" applyFont="1" applyBorder="1" applyAlignment="1">
      <alignment horizontal="center" vertical="top"/>
    </xf>
    <xf numFmtId="0" fontId="16" fillId="0" borderId="11" xfId="0" applyFont="1" applyBorder="1" applyAlignment="1">
      <alignment horizontal="justify" vertical="top" wrapText="1"/>
    </xf>
    <xf numFmtId="0" fontId="16" fillId="0" borderId="11" xfId="0" applyFont="1" applyBorder="1" applyAlignment="1">
      <alignment horizontal="justify" vertical="top" wrapText="1" shrinkToFit="1"/>
    </xf>
    <xf numFmtId="0" fontId="16" fillId="0" borderId="11" xfId="0" applyFont="1" applyBorder="1" applyAlignment="1">
      <alignment horizontal="right" vertical="top" wrapText="1" shrinkToFit="1"/>
    </xf>
    <xf numFmtId="2" fontId="16" fillId="0" borderId="11" xfId="0" applyNumberFormat="1" applyFont="1" applyBorder="1" applyAlignment="1">
      <alignment horizontal="right" vertical="top" wrapText="1" shrinkToFit="1"/>
    </xf>
    <xf numFmtId="2" fontId="17" fillId="0" borderId="11" xfId="0" applyNumberFormat="1" applyFont="1" applyBorder="1" applyAlignment="1">
      <alignment horizontal="right" vertical="top"/>
    </xf>
    <xf numFmtId="0" fontId="11" fillId="0" borderId="0" xfId="57" applyNumberFormat="1" applyFont="1" applyFill="1" applyBorder="1" applyAlignment="1">
      <alignment horizontal="center" vertical="top"/>
      <protection/>
    </xf>
    <xf numFmtId="0" fontId="12" fillId="0" borderId="12" xfId="59" applyNumberFormat="1" applyFont="1" applyFill="1" applyBorder="1" applyAlignment="1" applyProtection="1">
      <alignment horizontal="center" vertical="top" wrapText="1"/>
      <protection/>
    </xf>
    <xf numFmtId="0" fontId="12" fillId="0" borderId="11" xfId="59" applyNumberFormat="1" applyFont="1" applyFill="1" applyBorder="1" applyAlignment="1">
      <alignment horizontal="center" vertical="top"/>
      <protection/>
    </xf>
    <xf numFmtId="0" fontId="2" fillId="0" borderId="0" xfId="57" applyNumberFormat="1" applyFont="1" applyFill="1" applyAlignment="1">
      <alignment horizontal="center" vertical="top"/>
      <protection/>
    </xf>
    <xf numFmtId="0" fontId="75" fillId="0" borderId="0" xfId="59" applyNumberFormat="1" applyFont="1" applyFill="1" applyBorder="1" applyAlignment="1" applyProtection="1">
      <alignment horizontal="center" vertical="top"/>
      <protection/>
    </xf>
    <xf numFmtId="0" fontId="11" fillId="0" borderId="11" xfId="57" applyNumberFormat="1" applyFont="1" applyFill="1" applyBorder="1" applyAlignment="1">
      <alignment horizontal="center" vertical="top" wrapText="1"/>
      <protection/>
    </xf>
    <xf numFmtId="0" fontId="0" fillId="0" borderId="0" xfId="57" applyNumberFormat="1" applyFont="1" applyFill="1" applyAlignment="1">
      <alignment horizontal="center" vertical="top"/>
      <protection/>
    </xf>
    <xf numFmtId="0" fontId="15" fillId="0" borderId="11" xfId="59" applyNumberFormat="1" applyFont="1" applyFill="1" applyBorder="1" applyAlignment="1">
      <alignment horizontal="center" vertical="top" wrapText="1"/>
      <protection/>
    </xf>
    <xf numFmtId="0" fontId="12" fillId="0" borderId="12" xfId="57" applyNumberFormat="1" applyFont="1" applyFill="1" applyBorder="1" applyAlignment="1">
      <alignment horizontal="center" vertical="center" wrapText="1"/>
      <protection/>
    </xf>
    <xf numFmtId="0" fontId="12" fillId="0" borderId="13" xfId="57" applyNumberFormat="1" applyFont="1" applyFill="1" applyBorder="1" applyAlignment="1">
      <alignment horizontal="center" vertical="center" wrapText="1"/>
      <protection/>
    </xf>
    <xf numFmtId="0" fontId="12" fillId="0" borderId="14" xfId="57" applyNumberFormat="1" applyFont="1" applyFill="1" applyBorder="1" applyAlignment="1">
      <alignment horizontal="center" vertical="center" wrapText="1"/>
      <protection/>
    </xf>
    <xf numFmtId="0" fontId="76"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7" fillId="0" borderId="15" xfId="57" applyNumberFormat="1" applyFont="1" applyFill="1" applyBorder="1" applyAlignment="1" applyProtection="1">
      <alignment horizontal="center" wrapText="1"/>
      <protection locked="0"/>
    </xf>
    <xf numFmtId="0" fontId="12" fillId="33" borderId="12" xfId="59" applyNumberFormat="1" applyFont="1" applyFill="1" applyBorder="1" applyAlignment="1" applyProtection="1">
      <alignment horizontal="left" vertical="top"/>
      <protection locked="0"/>
    </xf>
    <xf numFmtId="0" fontId="12" fillId="0" borderId="13" xfId="59" applyNumberFormat="1" applyFont="1" applyFill="1" applyBorder="1" applyAlignment="1" applyProtection="1">
      <alignment horizontal="left" vertical="top"/>
      <protection locked="0"/>
    </xf>
    <xf numFmtId="0" fontId="12" fillId="0" borderId="14"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52"/>
  <sheetViews>
    <sheetView showGridLines="0" zoomScalePageLayoutView="0" workbookViewId="0" topLeftCell="A1">
      <selection activeCell="B8" sqref="B8:BC8"/>
    </sheetView>
  </sheetViews>
  <sheetFormatPr defaultColWidth="9.140625" defaultRowHeight="15"/>
  <cols>
    <col min="1" max="1" width="14.8515625" style="77" customWidth="1"/>
    <col min="2" max="2" width="73.7109375" style="15" customWidth="1"/>
    <col min="3" max="3" width="23.421875" style="15" hidden="1" customWidth="1"/>
    <col min="4" max="4" width="15.140625" style="15" customWidth="1"/>
    <col min="5" max="5" width="10.7109375" style="15" customWidth="1"/>
    <col min="6" max="6" width="13.14062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8.7109375" style="15" customWidth="1"/>
    <col min="54" max="54" width="18.8515625" style="15" hidden="1"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82" t="str">
        <f>B2&amp;" BoQ"</f>
        <v>Percentage BoQ</v>
      </c>
      <c r="B1" s="82"/>
      <c r="C1" s="82"/>
      <c r="D1" s="82"/>
      <c r="E1" s="82"/>
      <c r="F1" s="82"/>
      <c r="G1" s="82"/>
      <c r="H1" s="82"/>
      <c r="I1" s="82"/>
      <c r="J1" s="82"/>
      <c r="K1" s="82"/>
      <c r="L1" s="82"/>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75" t="s">
        <v>3</v>
      </c>
      <c r="B2" s="21" t="s">
        <v>35</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71" t="s">
        <v>40</v>
      </c>
      <c r="B3" s="18"/>
      <c r="C3" s="18" t="s">
        <v>39</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83" t="s">
        <v>43</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4"/>
      <c r="IF4" s="4"/>
      <c r="IG4" s="4"/>
      <c r="IH4" s="4"/>
      <c r="II4" s="4"/>
    </row>
    <row r="5" spans="1:243" s="3" customFormat="1" ht="30.75" customHeight="1">
      <c r="A5" s="83" t="s">
        <v>72</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4"/>
      <c r="IF5" s="4"/>
      <c r="IG5" s="4"/>
      <c r="IH5" s="4"/>
      <c r="II5" s="4"/>
    </row>
    <row r="6" spans="1:243" s="3" customFormat="1" ht="30.75" customHeight="1">
      <c r="A6" s="83" t="s">
        <v>94</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4"/>
      <c r="IF6" s="4"/>
      <c r="IG6" s="4"/>
      <c r="IH6" s="4"/>
      <c r="II6" s="4"/>
    </row>
    <row r="7" spans="1:243" s="3" customFormat="1" ht="29.25" customHeight="1" hidden="1">
      <c r="A7" s="84" t="s">
        <v>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4"/>
      <c r="IF7" s="4"/>
      <c r="IG7" s="4"/>
      <c r="IH7" s="4"/>
      <c r="II7" s="4"/>
    </row>
    <row r="8" spans="1:243" s="5" customFormat="1" ht="58.5" customHeight="1">
      <c r="A8" s="72" t="s">
        <v>42</v>
      </c>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7"/>
      <c r="IE8" s="6"/>
      <c r="IF8" s="6"/>
      <c r="IG8" s="6"/>
      <c r="IH8" s="6"/>
      <c r="II8" s="6"/>
    </row>
    <row r="9" spans="1:243" s="7" customFormat="1" ht="61.5" customHeight="1">
      <c r="A9" s="79" t="s">
        <v>46</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IE9" s="8"/>
      <c r="IF9" s="8"/>
      <c r="IG9" s="8"/>
      <c r="IH9" s="8"/>
      <c r="II9" s="8"/>
    </row>
    <row r="10" spans="1:243" s="9" customFormat="1" ht="18.75" customHeight="1">
      <c r="A10" s="23" t="s">
        <v>47</v>
      </c>
      <c r="B10" s="23" t="s">
        <v>48</v>
      </c>
      <c r="C10" s="23" t="s">
        <v>48</v>
      </c>
      <c r="D10" s="23" t="s">
        <v>47</v>
      </c>
      <c r="E10" s="23" t="s">
        <v>48</v>
      </c>
      <c r="F10" s="23" t="s">
        <v>8</v>
      </c>
      <c r="G10" s="23" t="s">
        <v>8</v>
      </c>
      <c r="H10" s="23" t="s">
        <v>9</v>
      </c>
      <c r="I10" s="23" t="s">
        <v>48</v>
      </c>
      <c r="J10" s="23" t="s">
        <v>47</v>
      </c>
      <c r="K10" s="23" t="s">
        <v>49</v>
      </c>
      <c r="L10" s="23" t="s">
        <v>48</v>
      </c>
      <c r="M10" s="23" t="s">
        <v>47</v>
      </c>
      <c r="N10" s="23" t="s">
        <v>8</v>
      </c>
      <c r="O10" s="23" t="s">
        <v>8</v>
      </c>
      <c r="P10" s="23" t="s">
        <v>8</v>
      </c>
      <c r="Q10" s="23" t="s">
        <v>8</v>
      </c>
      <c r="R10" s="23" t="s">
        <v>9</v>
      </c>
      <c r="S10" s="23" t="s">
        <v>9</v>
      </c>
      <c r="T10" s="23" t="s">
        <v>8</v>
      </c>
      <c r="U10" s="23" t="s">
        <v>8</v>
      </c>
      <c r="V10" s="23" t="s">
        <v>8</v>
      </c>
      <c r="W10" s="23" t="s">
        <v>8</v>
      </c>
      <c r="X10" s="23" t="s">
        <v>9</v>
      </c>
      <c r="Y10" s="23" t="s">
        <v>9</v>
      </c>
      <c r="Z10" s="23" t="s">
        <v>8</v>
      </c>
      <c r="AA10" s="23" t="s">
        <v>8</v>
      </c>
      <c r="AB10" s="23" t="s">
        <v>8</v>
      </c>
      <c r="AC10" s="23" t="s">
        <v>8</v>
      </c>
      <c r="AD10" s="23" t="s">
        <v>9</v>
      </c>
      <c r="AE10" s="23" t="s">
        <v>9</v>
      </c>
      <c r="AF10" s="23" t="s">
        <v>8</v>
      </c>
      <c r="AG10" s="23" t="s">
        <v>8</v>
      </c>
      <c r="AH10" s="23" t="s">
        <v>8</v>
      </c>
      <c r="AI10" s="23" t="s">
        <v>8</v>
      </c>
      <c r="AJ10" s="23" t="s">
        <v>9</v>
      </c>
      <c r="AK10" s="23" t="s">
        <v>9</v>
      </c>
      <c r="AL10" s="23" t="s">
        <v>8</v>
      </c>
      <c r="AM10" s="23" t="s">
        <v>8</v>
      </c>
      <c r="AN10" s="23" t="s">
        <v>8</v>
      </c>
      <c r="AO10" s="23" t="s">
        <v>8</v>
      </c>
      <c r="AP10" s="23" t="s">
        <v>9</v>
      </c>
      <c r="AQ10" s="23" t="s">
        <v>9</v>
      </c>
      <c r="AR10" s="23" t="s">
        <v>8</v>
      </c>
      <c r="AS10" s="23" t="s">
        <v>8</v>
      </c>
      <c r="AT10" s="23" t="s">
        <v>47</v>
      </c>
      <c r="AU10" s="23" t="s">
        <v>47</v>
      </c>
      <c r="AV10" s="23" t="s">
        <v>9</v>
      </c>
      <c r="AW10" s="23" t="s">
        <v>9</v>
      </c>
      <c r="AX10" s="23" t="s">
        <v>47</v>
      </c>
      <c r="AY10" s="23" t="s">
        <v>47</v>
      </c>
      <c r="AZ10" s="23" t="s">
        <v>10</v>
      </c>
      <c r="BA10" s="23" t="s">
        <v>47</v>
      </c>
      <c r="BB10" s="23" t="s">
        <v>47</v>
      </c>
      <c r="BC10" s="23" t="s">
        <v>48</v>
      </c>
      <c r="IE10" s="10"/>
      <c r="IF10" s="10"/>
      <c r="IG10" s="10"/>
      <c r="IH10" s="10"/>
      <c r="II10" s="10"/>
    </row>
    <row r="11" spans="1:243" s="9" customFormat="1" ht="94.5" customHeight="1">
      <c r="A11" s="24" t="s">
        <v>0</v>
      </c>
      <c r="B11" s="24" t="s">
        <v>11</v>
      </c>
      <c r="C11" s="24" t="s">
        <v>1</v>
      </c>
      <c r="D11" s="24" t="s">
        <v>12</v>
      </c>
      <c r="E11" s="24" t="s">
        <v>13</v>
      </c>
      <c r="F11" s="24" t="s">
        <v>50</v>
      </c>
      <c r="G11" s="24"/>
      <c r="H11" s="24"/>
      <c r="I11" s="24" t="s">
        <v>14</v>
      </c>
      <c r="J11" s="24" t="s">
        <v>15</v>
      </c>
      <c r="K11" s="24" t="s">
        <v>16</v>
      </c>
      <c r="L11" s="24" t="s">
        <v>17</v>
      </c>
      <c r="M11" s="63" t="s">
        <v>51</v>
      </c>
      <c r="N11" s="24" t="s">
        <v>18</v>
      </c>
      <c r="O11" s="24" t="s">
        <v>19</v>
      </c>
      <c r="P11" s="24" t="s">
        <v>20</v>
      </c>
      <c r="Q11" s="24" t="s">
        <v>21</v>
      </c>
      <c r="R11" s="24"/>
      <c r="S11" s="24"/>
      <c r="T11" s="24" t="s">
        <v>22</v>
      </c>
      <c r="U11" s="24" t="s">
        <v>23</v>
      </c>
      <c r="V11" s="24" t="s">
        <v>24</v>
      </c>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64" t="s">
        <v>93</v>
      </c>
      <c r="BB11" s="64" t="s">
        <v>25</v>
      </c>
      <c r="BC11" s="64" t="s">
        <v>26</v>
      </c>
      <c r="IE11" s="10"/>
      <c r="IF11" s="10"/>
      <c r="IG11" s="10"/>
      <c r="IH11" s="10"/>
      <c r="II11" s="10"/>
    </row>
    <row r="12" spans="1:243" s="9" customFormat="1" ht="14.25">
      <c r="A12" s="76">
        <v>1</v>
      </c>
      <c r="B12" s="24">
        <v>2</v>
      </c>
      <c r="C12" s="24">
        <v>3</v>
      </c>
      <c r="D12" s="24">
        <v>4</v>
      </c>
      <c r="E12" s="24">
        <v>5</v>
      </c>
      <c r="F12" s="24">
        <v>6</v>
      </c>
      <c r="G12" s="24">
        <v>7</v>
      </c>
      <c r="H12" s="24">
        <v>8</v>
      </c>
      <c r="I12" s="24">
        <v>9</v>
      </c>
      <c r="J12" s="24">
        <v>10</v>
      </c>
      <c r="K12" s="24">
        <v>11</v>
      </c>
      <c r="L12" s="24">
        <v>12</v>
      </c>
      <c r="M12" s="24">
        <v>13</v>
      </c>
      <c r="N12" s="24">
        <v>14</v>
      </c>
      <c r="O12" s="24">
        <v>15</v>
      </c>
      <c r="P12" s="24">
        <v>16</v>
      </c>
      <c r="Q12" s="24">
        <v>17</v>
      </c>
      <c r="R12" s="24">
        <v>18</v>
      </c>
      <c r="S12" s="24">
        <v>19</v>
      </c>
      <c r="T12" s="24">
        <v>20</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53</v>
      </c>
      <c r="BB12" s="24">
        <v>54</v>
      </c>
      <c r="BC12" s="24">
        <v>55</v>
      </c>
      <c r="IE12" s="10"/>
      <c r="IF12" s="10"/>
      <c r="IG12" s="10"/>
      <c r="IH12" s="10"/>
      <c r="II12" s="10"/>
    </row>
    <row r="13" spans="1:243" s="11" customFormat="1" ht="30.75" customHeight="1">
      <c r="A13" s="61">
        <v>1</v>
      </c>
      <c r="B13" s="27" t="s">
        <v>52</v>
      </c>
      <c r="C13" s="31" t="s">
        <v>28</v>
      </c>
      <c r="D13" s="53"/>
      <c r="E13" s="53"/>
      <c r="F13" s="37"/>
      <c r="G13" s="36"/>
      <c r="H13" s="33"/>
      <c r="I13" s="54"/>
      <c r="J13" s="55"/>
      <c r="K13" s="36"/>
      <c r="L13" s="36"/>
      <c r="M13" s="38"/>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9"/>
      <c r="BB13" s="40"/>
      <c r="BC13" s="25"/>
      <c r="IE13" s="12">
        <v>1.01</v>
      </c>
      <c r="IF13" s="12" t="s">
        <v>31</v>
      </c>
      <c r="IG13" s="12" t="s">
        <v>27</v>
      </c>
      <c r="IH13" s="12">
        <v>123.223</v>
      </c>
      <c r="II13" s="12" t="s">
        <v>29</v>
      </c>
    </row>
    <row r="14" spans="1:243" s="11" customFormat="1" ht="30.75" customHeight="1">
      <c r="A14" s="61">
        <v>1.01</v>
      </c>
      <c r="B14" s="27" t="s">
        <v>53</v>
      </c>
      <c r="C14" s="31" t="s">
        <v>28</v>
      </c>
      <c r="D14" s="37">
        <v>4</v>
      </c>
      <c r="E14" s="53" t="s">
        <v>44</v>
      </c>
      <c r="F14" s="37">
        <v>997.05</v>
      </c>
      <c r="G14" s="36"/>
      <c r="H14" s="33"/>
      <c r="I14" s="54" t="s">
        <v>30</v>
      </c>
      <c r="J14" s="55">
        <f>IF(I14="Less(-)",-1,1)</f>
        <v>1</v>
      </c>
      <c r="K14" s="36" t="s">
        <v>36</v>
      </c>
      <c r="L14" s="36" t="s">
        <v>6</v>
      </c>
      <c r="M14" s="38"/>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9">
        <f>total_amount_ba($B$2,$D$2,D14,F14,J14,K14,M14)</f>
        <v>3988.2</v>
      </c>
      <c r="BB14" s="40">
        <f>BA14+SUM(N14:AZ14)</f>
        <v>3988.2</v>
      </c>
      <c r="BC14" s="25" t="str">
        <f>SpellNumber(L14,BB14)</f>
        <v>INR  Three Thousand Nine Hundred &amp; Eighty Eight  and Paise Twenty Only</v>
      </c>
      <c r="IE14" s="12">
        <v>1.01</v>
      </c>
      <c r="IF14" s="12" t="s">
        <v>31</v>
      </c>
      <c r="IG14" s="12" t="s">
        <v>27</v>
      </c>
      <c r="IH14" s="12">
        <v>123.223</v>
      </c>
      <c r="II14" s="12" t="s">
        <v>29</v>
      </c>
    </row>
    <row r="15" spans="1:243" s="11" customFormat="1" ht="30.75" customHeight="1">
      <c r="A15" s="61">
        <v>2</v>
      </c>
      <c r="B15" s="28" t="s">
        <v>54</v>
      </c>
      <c r="C15" s="31" t="s">
        <v>28</v>
      </c>
      <c r="D15" s="53"/>
      <c r="E15" s="53"/>
      <c r="F15" s="37"/>
      <c r="G15" s="36"/>
      <c r="H15" s="33"/>
      <c r="I15" s="54"/>
      <c r="J15" s="55"/>
      <c r="K15" s="36"/>
      <c r="L15" s="36"/>
      <c r="M15" s="38"/>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9"/>
      <c r="BB15" s="40"/>
      <c r="BC15" s="25"/>
      <c r="IE15" s="12">
        <v>1.01</v>
      </c>
      <c r="IF15" s="12" t="s">
        <v>31</v>
      </c>
      <c r="IG15" s="12" t="s">
        <v>27</v>
      </c>
      <c r="IH15" s="12">
        <v>123.223</v>
      </c>
      <c r="II15" s="12" t="s">
        <v>29</v>
      </c>
    </row>
    <row r="16" spans="1:243" s="11" customFormat="1" ht="30.75" customHeight="1">
      <c r="A16" s="61">
        <v>2.01</v>
      </c>
      <c r="B16" s="28" t="s">
        <v>55</v>
      </c>
      <c r="C16" s="31" t="s">
        <v>28</v>
      </c>
      <c r="D16" s="37">
        <v>4</v>
      </c>
      <c r="E16" s="57" t="s">
        <v>44</v>
      </c>
      <c r="F16" s="41">
        <v>5481.95</v>
      </c>
      <c r="G16" s="36"/>
      <c r="H16" s="33"/>
      <c r="I16" s="54" t="s">
        <v>30</v>
      </c>
      <c r="J16" s="55">
        <f>IF(I16="Less(-)",-1,1)</f>
        <v>1</v>
      </c>
      <c r="K16" s="36" t="s">
        <v>36</v>
      </c>
      <c r="L16" s="36" t="s">
        <v>6</v>
      </c>
      <c r="M16" s="38"/>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9">
        <f>total_amount_ba($B$2,$D$2,D16,F16,J16,K16,M16)</f>
        <v>21927.8</v>
      </c>
      <c r="BB16" s="40">
        <f>BA16+SUM(N16:AZ16)</f>
        <v>21927.8</v>
      </c>
      <c r="BC16" s="25" t="str">
        <f>SpellNumber(L16,BB16)</f>
        <v>INR  Twenty One Thousand Nine Hundred &amp; Twenty Seven  and Paise Eighty Only</v>
      </c>
      <c r="IE16" s="12">
        <v>1.01</v>
      </c>
      <c r="IF16" s="12" t="s">
        <v>31</v>
      </c>
      <c r="IG16" s="12" t="s">
        <v>27</v>
      </c>
      <c r="IH16" s="12">
        <v>123.223</v>
      </c>
      <c r="II16" s="12" t="s">
        <v>29</v>
      </c>
    </row>
    <row r="17" spans="1:243" s="11" customFormat="1" ht="72" customHeight="1">
      <c r="A17" s="61">
        <v>3</v>
      </c>
      <c r="B17" s="27" t="s">
        <v>73</v>
      </c>
      <c r="C17" s="31" t="s">
        <v>28</v>
      </c>
      <c r="D17" s="53"/>
      <c r="E17" s="53"/>
      <c r="F17" s="37"/>
      <c r="G17" s="36"/>
      <c r="H17" s="33"/>
      <c r="I17" s="54"/>
      <c r="J17" s="55"/>
      <c r="K17" s="36"/>
      <c r="L17" s="36"/>
      <c r="M17" s="38"/>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9"/>
      <c r="BB17" s="40"/>
      <c r="BC17" s="25"/>
      <c r="IE17" s="12">
        <v>1.01</v>
      </c>
      <c r="IF17" s="12" t="s">
        <v>31</v>
      </c>
      <c r="IG17" s="12" t="s">
        <v>27</v>
      </c>
      <c r="IH17" s="12">
        <v>123.223</v>
      </c>
      <c r="II17" s="12" t="s">
        <v>29</v>
      </c>
    </row>
    <row r="18" spans="1:243" s="11" customFormat="1" ht="30" customHeight="1">
      <c r="A18" s="61">
        <v>3.01</v>
      </c>
      <c r="B18" s="27" t="s">
        <v>74</v>
      </c>
      <c r="C18" s="31" t="s">
        <v>28</v>
      </c>
      <c r="D18" s="37">
        <v>88</v>
      </c>
      <c r="E18" s="53" t="s">
        <v>45</v>
      </c>
      <c r="F18" s="37">
        <v>1169.55</v>
      </c>
      <c r="G18" s="36"/>
      <c r="H18" s="33"/>
      <c r="I18" s="54" t="s">
        <v>30</v>
      </c>
      <c r="J18" s="55">
        <f>IF(I18="Less(-)",-1,1)</f>
        <v>1</v>
      </c>
      <c r="K18" s="36" t="s">
        <v>36</v>
      </c>
      <c r="L18" s="36" t="s">
        <v>6</v>
      </c>
      <c r="M18" s="38"/>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9">
        <f>total_amount_ba($B$2,$D$2,D18,F18,J18,K18,M18)</f>
        <v>102920.4</v>
      </c>
      <c r="BB18" s="40">
        <f>BA18+SUM(N18:AZ18)</f>
        <v>102920.4</v>
      </c>
      <c r="BC18" s="25" t="str">
        <f>SpellNumber(L18,BB18)</f>
        <v>INR  One Lakh Two Thousand Nine Hundred &amp; Twenty  and Paise Forty Only</v>
      </c>
      <c r="IE18" s="12">
        <v>1.01</v>
      </c>
      <c r="IF18" s="12" t="s">
        <v>31</v>
      </c>
      <c r="IG18" s="12" t="s">
        <v>27</v>
      </c>
      <c r="IH18" s="12">
        <v>123.223</v>
      </c>
      <c r="II18" s="12" t="s">
        <v>29</v>
      </c>
    </row>
    <row r="19" spans="1:243" s="11" customFormat="1" ht="81" customHeight="1">
      <c r="A19" s="61">
        <v>4</v>
      </c>
      <c r="B19" s="27" t="s">
        <v>75</v>
      </c>
      <c r="C19" s="31" t="s">
        <v>28</v>
      </c>
      <c r="D19" s="53"/>
      <c r="E19" s="53"/>
      <c r="F19" s="37"/>
      <c r="G19" s="36"/>
      <c r="H19" s="33"/>
      <c r="I19" s="54"/>
      <c r="J19" s="55"/>
      <c r="K19" s="36"/>
      <c r="L19" s="36"/>
      <c r="M19" s="38"/>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9"/>
      <c r="BB19" s="40"/>
      <c r="BC19" s="25"/>
      <c r="IE19" s="12">
        <v>1.01</v>
      </c>
      <c r="IF19" s="12" t="s">
        <v>31</v>
      </c>
      <c r="IG19" s="12" t="s">
        <v>27</v>
      </c>
      <c r="IH19" s="12">
        <v>123.223</v>
      </c>
      <c r="II19" s="12" t="s">
        <v>29</v>
      </c>
    </row>
    <row r="20" spans="1:243" s="11" customFormat="1" ht="22.5" customHeight="1">
      <c r="A20" s="61">
        <v>4.01</v>
      </c>
      <c r="B20" s="27" t="s">
        <v>76</v>
      </c>
      <c r="C20" s="31" t="s">
        <v>28</v>
      </c>
      <c r="D20" s="53"/>
      <c r="E20" s="53"/>
      <c r="F20" s="37"/>
      <c r="G20" s="36"/>
      <c r="H20" s="33"/>
      <c r="I20" s="54"/>
      <c r="J20" s="55"/>
      <c r="K20" s="36"/>
      <c r="L20" s="36"/>
      <c r="M20" s="38"/>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9"/>
      <c r="BB20" s="40"/>
      <c r="BC20" s="25"/>
      <c r="IE20" s="12">
        <v>1.01</v>
      </c>
      <c r="IF20" s="12" t="s">
        <v>31</v>
      </c>
      <c r="IG20" s="12" t="s">
        <v>27</v>
      </c>
      <c r="IH20" s="12">
        <v>123.223</v>
      </c>
      <c r="II20" s="12" t="s">
        <v>29</v>
      </c>
    </row>
    <row r="21" spans="1:243" s="11" customFormat="1" ht="29.25" customHeight="1">
      <c r="A21" s="61">
        <v>4.02</v>
      </c>
      <c r="B21" s="27" t="s">
        <v>77</v>
      </c>
      <c r="C21" s="31" t="s">
        <v>28</v>
      </c>
      <c r="D21" s="37">
        <v>1</v>
      </c>
      <c r="E21" s="53" t="s">
        <v>45</v>
      </c>
      <c r="F21" s="37">
        <v>3113.3</v>
      </c>
      <c r="G21" s="36"/>
      <c r="H21" s="33"/>
      <c r="I21" s="54" t="s">
        <v>30</v>
      </c>
      <c r="J21" s="55">
        <f>IF(I21="Less(-)",-1,1)</f>
        <v>1</v>
      </c>
      <c r="K21" s="36" t="s">
        <v>36</v>
      </c>
      <c r="L21" s="36" t="s">
        <v>6</v>
      </c>
      <c r="M21" s="38"/>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9">
        <f>total_amount_ba($B$2,$D$2,D21,F21,J21,K21,M21)</f>
        <v>3113.3</v>
      </c>
      <c r="BB21" s="40">
        <f>BA21+SUM(N21:AZ21)</f>
        <v>3113.3</v>
      </c>
      <c r="BC21" s="25" t="str">
        <f>SpellNumber(L21,BB21)</f>
        <v>INR  Three Thousand One Hundred &amp; Thirteen  and Paise Thirty Only</v>
      </c>
      <c r="IE21" s="12">
        <v>1.01</v>
      </c>
      <c r="IF21" s="12" t="s">
        <v>31</v>
      </c>
      <c r="IG21" s="12" t="s">
        <v>27</v>
      </c>
      <c r="IH21" s="12">
        <v>123.223</v>
      </c>
      <c r="II21" s="12" t="s">
        <v>29</v>
      </c>
    </row>
    <row r="22" spans="1:243" s="11" customFormat="1" ht="22.5" customHeight="1">
      <c r="A22" s="65">
        <v>5</v>
      </c>
      <c r="B22" s="66" t="s">
        <v>56</v>
      </c>
      <c r="C22" s="31" t="s">
        <v>28</v>
      </c>
      <c r="D22" s="53"/>
      <c r="E22" s="53"/>
      <c r="F22" s="37"/>
      <c r="G22" s="36"/>
      <c r="H22" s="33"/>
      <c r="I22" s="54"/>
      <c r="J22" s="55"/>
      <c r="K22" s="36"/>
      <c r="L22" s="36"/>
      <c r="M22" s="38"/>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9"/>
      <c r="BB22" s="40"/>
      <c r="BC22" s="25"/>
      <c r="IE22" s="12">
        <v>1.01</v>
      </c>
      <c r="IF22" s="12" t="s">
        <v>31</v>
      </c>
      <c r="IG22" s="12" t="s">
        <v>27</v>
      </c>
      <c r="IH22" s="12">
        <v>123.223</v>
      </c>
      <c r="II22" s="12" t="s">
        <v>29</v>
      </c>
    </row>
    <row r="23" spans="1:243" s="11" customFormat="1" ht="30.75" customHeight="1">
      <c r="A23" s="65">
        <v>5.01</v>
      </c>
      <c r="B23" s="66" t="s">
        <v>78</v>
      </c>
      <c r="C23" s="31" t="s">
        <v>28</v>
      </c>
      <c r="D23" s="32">
        <v>9</v>
      </c>
      <c r="E23" s="56" t="s">
        <v>45</v>
      </c>
      <c r="F23" s="32">
        <v>168.25</v>
      </c>
      <c r="G23" s="36"/>
      <c r="H23" s="33"/>
      <c r="I23" s="54" t="s">
        <v>30</v>
      </c>
      <c r="J23" s="55">
        <f>IF(I23="Less(-)",-1,1)</f>
        <v>1</v>
      </c>
      <c r="K23" s="36" t="s">
        <v>36</v>
      </c>
      <c r="L23" s="36" t="s">
        <v>6</v>
      </c>
      <c r="M23" s="38"/>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9">
        <f>total_amount_ba($B$2,$D$2,D23,F23,J23,K23,M23)</f>
        <v>1514.25</v>
      </c>
      <c r="BB23" s="40">
        <f>BA23+SUM(N23:AZ23)</f>
        <v>1514.25</v>
      </c>
      <c r="BC23" s="25" t="str">
        <f>SpellNumber(L23,BB23)</f>
        <v>INR  One Thousand Five Hundred &amp; Fourteen  and Paise Twenty Five Only</v>
      </c>
      <c r="IE23" s="12">
        <v>1.01</v>
      </c>
      <c r="IF23" s="12" t="s">
        <v>31</v>
      </c>
      <c r="IG23" s="12" t="s">
        <v>27</v>
      </c>
      <c r="IH23" s="12">
        <v>123.223</v>
      </c>
      <c r="II23" s="12" t="s">
        <v>29</v>
      </c>
    </row>
    <row r="24" spans="1:243" s="11" customFormat="1" ht="30.75" customHeight="1">
      <c r="A24" s="65">
        <v>6</v>
      </c>
      <c r="B24" s="67" t="s">
        <v>79</v>
      </c>
      <c r="C24" s="31" t="s">
        <v>28</v>
      </c>
      <c r="D24" s="53"/>
      <c r="E24" s="53"/>
      <c r="F24" s="37"/>
      <c r="G24" s="36"/>
      <c r="H24" s="33"/>
      <c r="I24" s="54"/>
      <c r="J24" s="55"/>
      <c r="K24" s="36"/>
      <c r="L24" s="36"/>
      <c r="M24" s="38"/>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9"/>
      <c r="BB24" s="40"/>
      <c r="BC24" s="25"/>
      <c r="IE24" s="12">
        <v>1.01</v>
      </c>
      <c r="IF24" s="12" t="s">
        <v>31</v>
      </c>
      <c r="IG24" s="12" t="s">
        <v>27</v>
      </c>
      <c r="IH24" s="12">
        <v>123.223</v>
      </c>
      <c r="II24" s="12" t="s">
        <v>29</v>
      </c>
    </row>
    <row r="25" spans="1:243" s="11" customFormat="1" ht="30.75" customHeight="1">
      <c r="A25" s="65">
        <v>6.01</v>
      </c>
      <c r="B25" s="67" t="s">
        <v>80</v>
      </c>
      <c r="C25" s="31" t="s">
        <v>28</v>
      </c>
      <c r="D25" s="32">
        <v>2</v>
      </c>
      <c r="E25" s="68" t="s">
        <v>45</v>
      </c>
      <c r="F25" s="69">
        <v>684.2</v>
      </c>
      <c r="G25" s="36"/>
      <c r="H25" s="33"/>
      <c r="I25" s="54" t="s">
        <v>30</v>
      </c>
      <c r="J25" s="55">
        <f>IF(I25="Less(-)",-1,1)</f>
        <v>1</v>
      </c>
      <c r="K25" s="36" t="s">
        <v>36</v>
      </c>
      <c r="L25" s="36" t="s">
        <v>6</v>
      </c>
      <c r="M25" s="38"/>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9">
        <f>total_amount_ba($B$2,$D$2,D25,F25,J25,K25,M25)</f>
        <v>1368.4</v>
      </c>
      <c r="BB25" s="40">
        <f>BA25+SUM(N25:AZ25)</f>
        <v>1368.4</v>
      </c>
      <c r="BC25" s="25" t="str">
        <f>SpellNumber(L25,BB25)</f>
        <v>INR  One Thousand Three Hundred &amp; Sixty Eight  and Paise Forty Only</v>
      </c>
      <c r="IE25" s="12">
        <v>1.01</v>
      </c>
      <c r="IF25" s="12" t="s">
        <v>31</v>
      </c>
      <c r="IG25" s="12" t="s">
        <v>27</v>
      </c>
      <c r="IH25" s="12">
        <v>123.223</v>
      </c>
      <c r="II25" s="12" t="s">
        <v>29</v>
      </c>
    </row>
    <row r="26" spans="1:243" s="11" customFormat="1" ht="76.5">
      <c r="A26" s="61">
        <v>7</v>
      </c>
      <c r="B26" s="28" t="s">
        <v>81</v>
      </c>
      <c r="C26" s="31" t="s">
        <v>28</v>
      </c>
      <c r="D26" s="37">
        <v>1</v>
      </c>
      <c r="E26" s="57" t="s">
        <v>69</v>
      </c>
      <c r="F26" s="41">
        <v>7390.8</v>
      </c>
      <c r="G26" s="36"/>
      <c r="H26" s="33"/>
      <c r="I26" s="54" t="s">
        <v>30</v>
      </c>
      <c r="J26" s="55">
        <f>IF(I26="Less(-)",-1,1)</f>
        <v>1</v>
      </c>
      <c r="K26" s="36" t="s">
        <v>36</v>
      </c>
      <c r="L26" s="36" t="s">
        <v>6</v>
      </c>
      <c r="M26" s="38"/>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9">
        <f>total_amount_ba($B$2,$D$2,D26,F26,J26,K26,M26)</f>
        <v>7390.8</v>
      </c>
      <c r="BB26" s="40">
        <f>BA26+SUM(N26:AZ26)</f>
        <v>7390.8</v>
      </c>
      <c r="BC26" s="25" t="str">
        <f>SpellNumber(L26,BB26)</f>
        <v>INR  Seven Thousand Three Hundred &amp; Ninety  and Paise Eighty Only</v>
      </c>
      <c r="IE26" s="12">
        <v>1.01</v>
      </c>
      <c r="IF26" s="12" t="s">
        <v>31</v>
      </c>
      <c r="IG26" s="12" t="s">
        <v>27</v>
      </c>
      <c r="IH26" s="12">
        <v>123.223</v>
      </c>
      <c r="II26" s="12" t="s">
        <v>29</v>
      </c>
    </row>
    <row r="27" spans="1:243" s="11" customFormat="1" ht="30.75" customHeight="1">
      <c r="A27" s="61">
        <v>8</v>
      </c>
      <c r="B27" s="28" t="s">
        <v>59</v>
      </c>
      <c r="C27" s="31" t="s">
        <v>28</v>
      </c>
      <c r="D27" s="53"/>
      <c r="E27" s="53"/>
      <c r="F27" s="37"/>
      <c r="G27" s="36"/>
      <c r="H27" s="33"/>
      <c r="I27" s="54"/>
      <c r="J27" s="55"/>
      <c r="K27" s="36"/>
      <c r="L27" s="36"/>
      <c r="M27" s="38"/>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9"/>
      <c r="BB27" s="40"/>
      <c r="BC27" s="25"/>
      <c r="IE27" s="12">
        <v>1.01</v>
      </c>
      <c r="IF27" s="12" t="s">
        <v>31</v>
      </c>
      <c r="IG27" s="12" t="s">
        <v>27</v>
      </c>
      <c r="IH27" s="12">
        <v>123.223</v>
      </c>
      <c r="II27" s="12" t="s">
        <v>29</v>
      </c>
    </row>
    <row r="28" spans="1:243" s="11" customFormat="1" ht="30.75" customHeight="1">
      <c r="A28" s="61">
        <v>8.01</v>
      </c>
      <c r="B28" s="28" t="s">
        <v>60</v>
      </c>
      <c r="C28" s="31" t="s">
        <v>28</v>
      </c>
      <c r="D28" s="37">
        <v>94</v>
      </c>
      <c r="E28" s="57" t="s">
        <v>70</v>
      </c>
      <c r="F28" s="41">
        <v>56.6</v>
      </c>
      <c r="G28" s="36"/>
      <c r="H28" s="33"/>
      <c r="I28" s="54" t="s">
        <v>30</v>
      </c>
      <c r="J28" s="55">
        <f>IF(I28="Less(-)",-1,1)</f>
        <v>1</v>
      </c>
      <c r="K28" s="36" t="s">
        <v>36</v>
      </c>
      <c r="L28" s="36" t="s">
        <v>6</v>
      </c>
      <c r="M28" s="38"/>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9">
        <f>total_amount_ba($B$2,$D$2,D28,F28,J28,K28,M28)</f>
        <v>5320.4</v>
      </c>
      <c r="BB28" s="40">
        <f>BA28+SUM(N28:AZ28)</f>
        <v>5320.4</v>
      </c>
      <c r="BC28" s="25" t="str">
        <f>SpellNumber(L28,BB28)</f>
        <v>INR  Five Thousand Three Hundred &amp; Twenty  and Paise Forty Only</v>
      </c>
      <c r="IE28" s="12">
        <v>1.01</v>
      </c>
      <c r="IF28" s="12" t="s">
        <v>31</v>
      </c>
      <c r="IG28" s="12" t="s">
        <v>27</v>
      </c>
      <c r="IH28" s="12">
        <v>123.223</v>
      </c>
      <c r="II28" s="12" t="s">
        <v>29</v>
      </c>
    </row>
    <row r="29" spans="1:243" s="11" customFormat="1" ht="17.25" customHeight="1">
      <c r="A29" s="61">
        <v>9</v>
      </c>
      <c r="B29" s="28" t="s">
        <v>61</v>
      </c>
      <c r="C29" s="31" t="s">
        <v>28</v>
      </c>
      <c r="D29" s="53"/>
      <c r="E29" s="53"/>
      <c r="F29" s="37"/>
      <c r="G29" s="36"/>
      <c r="H29" s="33"/>
      <c r="I29" s="54"/>
      <c r="J29" s="55"/>
      <c r="K29" s="36"/>
      <c r="L29" s="36"/>
      <c r="M29" s="38"/>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9"/>
      <c r="BB29" s="40"/>
      <c r="BC29" s="25"/>
      <c r="IE29" s="12">
        <v>1.01</v>
      </c>
      <c r="IF29" s="12" t="s">
        <v>31</v>
      </c>
      <c r="IG29" s="12" t="s">
        <v>27</v>
      </c>
      <c r="IH29" s="12">
        <v>123.223</v>
      </c>
      <c r="II29" s="12" t="s">
        <v>29</v>
      </c>
    </row>
    <row r="30" spans="1:243" s="11" customFormat="1" ht="24">
      <c r="A30" s="61">
        <v>9.01</v>
      </c>
      <c r="B30" s="28" t="s">
        <v>62</v>
      </c>
      <c r="C30" s="31" t="s">
        <v>28</v>
      </c>
      <c r="D30" s="37">
        <v>7</v>
      </c>
      <c r="E30" s="57" t="s">
        <v>45</v>
      </c>
      <c r="F30" s="41">
        <v>422.3</v>
      </c>
      <c r="G30" s="36"/>
      <c r="H30" s="33"/>
      <c r="I30" s="54" t="s">
        <v>30</v>
      </c>
      <c r="J30" s="55">
        <f>IF(I30="Less(-)",-1,1)</f>
        <v>1</v>
      </c>
      <c r="K30" s="36" t="s">
        <v>36</v>
      </c>
      <c r="L30" s="36" t="s">
        <v>6</v>
      </c>
      <c r="M30" s="38"/>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9">
        <f>total_amount_ba($B$2,$D$2,D30,F30,J30,K30,M30)</f>
        <v>2956.1</v>
      </c>
      <c r="BB30" s="40">
        <f>BA30+SUM(N30:AZ30)</f>
        <v>2956.1</v>
      </c>
      <c r="BC30" s="25" t="str">
        <f>SpellNumber(L30,BB30)</f>
        <v>INR  Two Thousand Nine Hundred &amp; Fifty Six  and Paise Ten Only</v>
      </c>
      <c r="IE30" s="12">
        <v>1.01</v>
      </c>
      <c r="IF30" s="12" t="s">
        <v>31</v>
      </c>
      <c r="IG30" s="12" t="s">
        <v>27</v>
      </c>
      <c r="IH30" s="12">
        <v>123.223</v>
      </c>
      <c r="II30" s="12" t="s">
        <v>29</v>
      </c>
    </row>
    <row r="31" spans="1:243" s="11" customFormat="1" ht="119.25" customHeight="1">
      <c r="A31" s="29">
        <v>10</v>
      </c>
      <c r="B31" s="27" t="s">
        <v>82</v>
      </c>
      <c r="C31" s="31" t="s">
        <v>28</v>
      </c>
      <c r="D31" s="53"/>
      <c r="E31" s="53"/>
      <c r="F31" s="37"/>
      <c r="G31" s="36"/>
      <c r="H31" s="33"/>
      <c r="I31" s="54"/>
      <c r="J31" s="55"/>
      <c r="K31" s="36"/>
      <c r="L31" s="36"/>
      <c r="M31" s="38"/>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9"/>
      <c r="BB31" s="40"/>
      <c r="BC31" s="25"/>
      <c r="IE31" s="12">
        <v>1.01</v>
      </c>
      <c r="IF31" s="12" t="s">
        <v>31</v>
      </c>
      <c r="IG31" s="12" t="s">
        <v>27</v>
      </c>
      <c r="IH31" s="12">
        <v>123.223</v>
      </c>
      <c r="II31" s="12" t="s">
        <v>29</v>
      </c>
    </row>
    <row r="32" spans="1:243" s="11" customFormat="1" ht="30.75" customHeight="1">
      <c r="A32" s="29">
        <v>10.01</v>
      </c>
      <c r="B32" s="27" t="s">
        <v>83</v>
      </c>
      <c r="C32" s="31" t="s">
        <v>28</v>
      </c>
      <c r="D32" s="70">
        <v>594</v>
      </c>
      <c r="E32" s="62" t="s">
        <v>45</v>
      </c>
      <c r="F32" s="42">
        <v>1114.29</v>
      </c>
      <c r="G32" s="36"/>
      <c r="H32" s="33"/>
      <c r="I32" s="54" t="s">
        <v>30</v>
      </c>
      <c r="J32" s="55">
        <f>IF(I32="Less(-)",-1,1)</f>
        <v>1</v>
      </c>
      <c r="K32" s="36" t="s">
        <v>36</v>
      </c>
      <c r="L32" s="36" t="s">
        <v>6</v>
      </c>
      <c r="M32" s="38"/>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9">
        <f>total_amount_ba($B$2,$D$2,D32,F32,J32,K32,M32)</f>
        <v>661888.26</v>
      </c>
      <c r="BB32" s="40">
        <f>BA32+SUM(N32:AZ32)</f>
        <v>661888.26</v>
      </c>
      <c r="BC32" s="25" t="str">
        <f>SpellNumber(L32,BB32)</f>
        <v>INR  Six Lakh Sixty One Thousand Eight Hundred &amp; Eighty Eight  and Paise Twenty Six Only</v>
      </c>
      <c r="IE32" s="12">
        <v>1.01</v>
      </c>
      <c r="IF32" s="12" t="s">
        <v>31</v>
      </c>
      <c r="IG32" s="12" t="s">
        <v>27</v>
      </c>
      <c r="IH32" s="12">
        <v>123.223</v>
      </c>
      <c r="II32" s="12" t="s">
        <v>29</v>
      </c>
    </row>
    <row r="33" spans="1:243" s="11" customFormat="1" ht="63.75">
      <c r="A33" s="29">
        <v>11</v>
      </c>
      <c r="B33" s="27" t="s">
        <v>84</v>
      </c>
      <c r="C33" s="31" t="s">
        <v>28</v>
      </c>
      <c r="D33" s="37">
        <v>594</v>
      </c>
      <c r="E33" s="62" t="s">
        <v>92</v>
      </c>
      <c r="F33" s="42">
        <v>255.75</v>
      </c>
      <c r="G33" s="36"/>
      <c r="H33" s="33"/>
      <c r="I33" s="54" t="s">
        <v>30</v>
      </c>
      <c r="J33" s="55">
        <f>IF(I33="Less(-)",-1,1)</f>
        <v>1</v>
      </c>
      <c r="K33" s="36" t="s">
        <v>36</v>
      </c>
      <c r="L33" s="36" t="s">
        <v>6</v>
      </c>
      <c r="M33" s="38"/>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9">
        <f>total_amount_ba($B$2,$D$2,D33,F33,J33,K33,M33)</f>
        <v>151915.5</v>
      </c>
      <c r="BB33" s="40">
        <f>BA33+SUM(N33:AZ33)</f>
        <v>151915.5</v>
      </c>
      <c r="BC33" s="25" t="str">
        <f>SpellNumber(L33,BB33)</f>
        <v>INR  One Lakh Fifty One Thousand Nine Hundred &amp; Fifteen  and Paise Fifty Only</v>
      </c>
      <c r="IE33" s="12">
        <v>1.01</v>
      </c>
      <c r="IF33" s="12" t="s">
        <v>31</v>
      </c>
      <c r="IG33" s="12" t="s">
        <v>27</v>
      </c>
      <c r="IH33" s="12">
        <v>123.223</v>
      </c>
      <c r="II33" s="12" t="s">
        <v>29</v>
      </c>
    </row>
    <row r="34" spans="1:243" s="11" customFormat="1" ht="30.75" customHeight="1">
      <c r="A34" s="29">
        <v>12</v>
      </c>
      <c r="B34" s="27" t="s">
        <v>85</v>
      </c>
      <c r="C34" s="31" t="s">
        <v>28</v>
      </c>
      <c r="D34" s="53"/>
      <c r="E34" s="53"/>
      <c r="F34" s="37"/>
      <c r="G34" s="36"/>
      <c r="H34" s="33"/>
      <c r="I34" s="54"/>
      <c r="J34" s="55"/>
      <c r="K34" s="36"/>
      <c r="L34" s="36"/>
      <c r="M34" s="38"/>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9"/>
      <c r="BB34" s="40"/>
      <c r="BC34" s="25"/>
      <c r="IE34" s="12">
        <v>1.01</v>
      </c>
      <c r="IF34" s="12" t="s">
        <v>31</v>
      </c>
      <c r="IG34" s="12" t="s">
        <v>27</v>
      </c>
      <c r="IH34" s="12">
        <v>123.223</v>
      </c>
      <c r="II34" s="12" t="s">
        <v>29</v>
      </c>
    </row>
    <row r="35" spans="1:243" s="11" customFormat="1" ht="30.75" customHeight="1">
      <c r="A35" s="29">
        <v>12.01</v>
      </c>
      <c r="B35" s="27" t="s">
        <v>86</v>
      </c>
      <c r="C35" s="31" t="s">
        <v>28</v>
      </c>
      <c r="D35" s="37">
        <v>594</v>
      </c>
      <c r="E35" s="53" t="s">
        <v>45</v>
      </c>
      <c r="F35" s="37">
        <v>34.95</v>
      </c>
      <c r="G35" s="36"/>
      <c r="H35" s="33"/>
      <c r="I35" s="54" t="s">
        <v>30</v>
      </c>
      <c r="J35" s="55">
        <f>IF(I35="Less(-)",-1,1)</f>
        <v>1</v>
      </c>
      <c r="K35" s="36" t="s">
        <v>36</v>
      </c>
      <c r="L35" s="36" t="s">
        <v>6</v>
      </c>
      <c r="M35" s="38"/>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9">
        <f>total_amount_ba($B$2,$D$2,D35,F35,J35,K35,M35)</f>
        <v>20760.3</v>
      </c>
      <c r="BB35" s="40">
        <f>BA35+SUM(N35:AZ35)</f>
        <v>20760.3</v>
      </c>
      <c r="BC35" s="25" t="str">
        <f>SpellNumber(L35,BB35)</f>
        <v>INR  Twenty Thousand Seven Hundred &amp; Sixty  and Paise Thirty Only</v>
      </c>
      <c r="IE35" s="12">
        <v>1.01</v>
      </c>
      <c r="IF35" s="12" t="s">
        <v>31</v>
      </c>
      <c r="IG35" s="12" t="s">
        <v>27</v>
      </c>
      <c r="IH35" s="12">
        <v>123.223</v>
      </c>
      <c r="II35" s="12" t="s">
        <v>29</v>
      </c>
    </row>
    <row r="36" spans="1:243" s="11" customFormat="1" ht="30.75" customHeight="1">
      <c r="A36" s="29">
        <v>13</v>
      </c>
      <c r="B36" s="27" t="s">
        <v>87</v>
      </c>
      <c r="C36" s="31" t="s">
        <v>28</v>
      </c>
      <c r="D36" s="53"/>
      <c r="E36" s="53"/>
      <c r="F36" s="37"/>
      <c r="G36" s="36"/>
      <c r="H36" s="33"/>
      <c r="I36" s="54"/>
      <c r="J36" s="55"/>
      <c r="K36" s="36"/>
      <c r="L36" s="36"/>
      <c r="M36" s="38"/>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9"/>
      <c r="BB36" s="40"/>
      <c r="BC36" s="25"/>
      <c r="IE36" s="12">
        <v>1.01</v>
      </c>
      <c r="IF36" s="12" t="s">
        <v>31</v>
      </c>
      <c r="IG36" s="12" t="s">
        <v>27</v>
      </c>
      <c r="IH36" s="12">
        <v>123.223</v>
      </c>
      <c r="II36" s="12" t="s">
        <v>29</v>
      </c>
    </row>
    <row r="37" spans="1:243" s="11" customFormat="1" ht="24">
      <c r="A37" s="29">
        <v>13.01</v>
      </c>
      <c r="B37" s="27" t="s">
        <v>88</v>
      </c>
      <c r="C37" s="31" t="s">
        <v>28</v>
      </c>
      <c r="D37" s="37">
        <v>594</v>
      </c>
      <c r="E37" s="53" t="s">
        <v>45</v>
      </c>
      <c r="F37" s="37">
        <v>84.45</v>
      </c>
      <c r="G37" s="36"/>
      <c r="H37" s="33"/>
      <c r="I37" s="54" t="s">
        <v>30</v>
      </c>
      <c r="J37" s="55">
        <f>IF(I37="Less(-)",-1,1)</f>
        <v>1</v>
      </c>
      <c r="K37" s="36" t="s">
        <v>36</v>
      </c>
      <c r="L37" s="36" t="s">
        <v>6</v>
      </c>
      <c r="M37" s="38"/>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9">
        <f>total_amount_ba($B$2,$D$2,D37,F37,J37,K37,M37)</f>
        <v>50163.3</v>
      </c>
      <c r="BB37" s="40">
        <f>BA37+SUM(N37:AZ37)</f>
        <v>50163.3</v>
      </c>
      <c r="BC37" s="25" t="str">
        <f>SpellNumber(L37,BB37)</f>
        <v>INR  Fifty Thousand One Hundred &amp; Sixty Three  and Paise Thirty Only</v>
      </c>
      <c r="IE37" s="12">
        <v>1.01</v>
      </c>
      <c r="IF37" s="12" t="s">
        <v>31</v>
      </c>
      <c r="IG37" s="12" t="s">
        <v>27</v>
      </c>
      <c r="IH37" s="12">
        <v>123.223</v>
      </c>
      <c r="II37" s="12" t="s">
        <v>29</v>
      </c>
    </row>
    <row r="38" spans="1:243" s="11" customFormat="1" ht="44.25" customHeight="1">
      <c r="A38" s="29">
        <v>14</v>
      </c>
      <c r="B38" s="27" t="s">
        <v>89</v>
      </c>
      <c r="C38" s="31" t="s">
        <v>28</v>
      </c>
      <c r="D38" s="37">
        <v>142</v>
      </c>
      <c r="E38" s="53" t="s">
        <v>45</v>
      </c>
      <c r="F38" s="37">
        <v>10.8</v>
      </c>
      <c r="G38" s="36"/>
      <c r="H38" s="33"/>
      <c r="I38" s="54" t="s">
        <v>30</v>
      </c>
      <c r="J38" s="55">
        <f>IF(I38="Less(-)",-1,1)</f>
        <v>1</v>
      </c>
      <c r="K38" s="36" t="s">
        <v>36</v>
      </c>
      <c r="L38" s="36" t="s">
        <v>6</v>
      </c>
      <c r="M38" s="38"/>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9">
        <f>total_amount_ba($B$2,$D$2,D38,F38,J38,K38,M38)</f>
        <v>1533.6</v>
      </c>
      <c r="BB38" s="40">
        <f>BA38+SUM(N38:AZ38)</f>
        <v>1533.6</v>
      </c>
      <c r="BC38" s="25" t="str">
        <f>SpellNumber(L38,BB38)</f>
        <v>INR  One Thousand Five Hundred &amp; Thirty Three  and Paise Sixty Only</v>
      </c>
      <c r="IE38" s="12">
        <v>1.01</v>
      </c>
      <c r="IF38" s="12" t="s">
        <v>31</v>
      </c>
      <c r="IG38" s="12" t="s">
        <v>27</v>
      </c>
      <c r="IH38" s="12">
        <v>123.223</v>
      </c>
      <c r="II38" s="12" t="s">
        <v>29</v>
      </c>
    </row>
    <row r="39" spans="1:243" s="11" customFormat="1" ht="40.5" customHeight="1">
      <c r="A39" s="29">
        <v>15</v>
      </c>
      <c r="B39" s="27" t="s">
        <v>63</v>
      </c>
      <c r="C39" s="31" t="s">
        <v>28</v>
      </c>
      <c r="D39" s="37">
        <v>142</v>
      </c>
      <c r="E39" s="53" t="s">
        <v>68</v>
      </c>
      <c r="F39" s="37">
        <v>87.35</v>
      </c>
      <c r="G39" s="36"/>
      <c r="H39" s="33"/>
      <c r="I39" s="54" t="s">
        <v>30</v>
      </c>
      <c r="J39" s="55">
        <f>IF(I39="Less(-)",-1,1)</f>
        <v>1</v>
      </c>
      <c r="K39" s="36" t="s">
        <v>36</v>
      </c>
      <c r="L39" s="36" t="s">
        <v>6</v>
      </c>
      <c r="M39" s="38"/>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9">
        <f>total_amount_ba($B$2,$D$2,D39,F39,J39,K39,M39)</f>
        <v>12403.7</v>
      </c>
      <c r="BB39" s="40">
        <f>BA39+SUM(N39:AZ39)</f>
        <v>12403.7</v>
      </c>
      <c r="BC39" s="25" t="str">
        <f>SpellNumber(L39,BB39)</f>
        <v>INR  Twelve Thousand Four Hundred &amp; Three  and Paise Seventy Only</v>
      </c>
      <c r="IE39" s="12">
        <v>1.01</v>
      </c>
      <c r="IF39" s="12" t="s">
        <v>31</v>
      </c>
      <c r="IG39" s="12" t="s">
        <v>27</v>
      </c>
      <c r="IH39" s="12">
        <v>123.223</v>
      </c>
      <c r="II39" s="12" t="s">
        <v>29</v>
      </c>
    </row>
    <row r="40" spans="1:243" s="11" customFormat="1" ht="30.75" customHeight="1">
      <c r="A40" s="29">
        <v>16</v>
      </c>
      <c r="B40" s="27" t="s">
        <v>64</v>
      </c>
      <c r="C40" s="31" t="s">
        <v>28</v>
      </c>
      <c r="D40" s="53"/>
      <c r="E40" s="53"/>
      <c r="F40" s="37"/>
      <c r="G40" s="36"/>
      <c r="H40" s="33"/>
      <c r="I40" s="54"/>
      <c r="J40" s="55"/>
      <c r="K40" s="36"/>
      <c r="L40" s="36"/>
      <c r="M40" s="38"/>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9"/>
      <c r="BB40" s="40"/>
      <c r="BC40" s="25"/>
      <c r="IE40" s="12">
        <v>1.01</v>
      </c>
      <c r="IF40" s="12" t="s">
        <v>31</v>
      </c>
      <c r="IG40" s="12" t="s">
        <v>27</v>
      </c>
      <c r="IH40" s="12">
        <v>123.223</v>
      </c>
      <c r="II40" s="12" t="s">
        <v>29</v>
      </c>
    </row>
    <row r="41" spans="1:243" s="11" customFormat="1" ht="30.75" customHeight="1">
      <c r="A41" s="29">
        <v>16.01</v>
      </c>
      <c r="B41" s="30" t="s">
        <v>90</v>
      </c>
      <c r="C41" s="31" t="s">
        <v>28</v>
      </c>
      <c r="D41" s="37">
        <v>142</v>
      </c>
      <c r="E41" s="58" t="s">
        <v>45</v>
      </c>
      <c r="F41" s="42">
        <v>93.7</v>
      </c>
      <c r="G41" s="36"/>
      <c r="H41" s="33"/>
      <c r="I41" s="54" t="s">
        <v>30</v>
      </c>
      <c r="J41" s="55">
        <f>IF(I41="Less(-)",-1,1)</f>
        <v>1</v>
      </c>
      <c r="K41" s="36" t="s">
        <v>36</v>
      </c>
      <c r="L41" s="36" t="s">
        <v>6</v>
      </c>
      <c r="M41" s="38"/>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9">
        <f>total_amount_ba($B$2,$D$2,D41,F41,J41,K41,M41)</f>
        <v>13305.4</v>
      </c>
      <c r="BB41" s="40">
        <f>BA41+SUM(N41:AZ41)</f>
        <v>13305.4</v>
      </c>
      <c r="BC41" s="25" t="str">
        <f>SpellNumber(L41,BB41)</f>
        <v>INR  Thirteen Thousand Three Hundred &amp; Five  and Paise Forty Only</v>
      </c>
      <c r="IE41" s="12">
        <v>1.01</v>
      </c>
      <c r="IF41" s="12" t="s">
        <v>31</v>
      </c>
      <c r="IG41" s="12" t="s">
        <v>27</v>
      </c>
      <c r="IH41" s="12">
        <v>123.223</v>
      </c>
      <c r="II41" s="12" t="s">
        <v>29</v>
      </c>
    </row>
    <row r="42" spans="1:243" s="11" customFormat="1" ht="30.75" customHeight="1">
      <c r="A42" s="29">
        <v>17</v>
      </c>
      <c r="B42" s="27" t="s">
        <v>64</v>
      </c>
      <c r="C42" s="31" t="s">
        <v>28</v>
      </c>
      <c r="D42" s="53"/>
      <c r="E42" s="53"/>
      <c r="F42" s="37"/>
      <c r="G42" s="36"/>
      <c r="H42" s="33"/>
      <c r="I42" s="54"/>
      <c r="J42" s="55"/>
      <c r="K42" s="36"/>
      <c r="L42" s="36"/>
      <c r="M42" s="38"/>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9"/>
      <c r="BB42" s="40"/>
      <c r="BC42" s="25"/>
      <c r="IE42" s="12">
        <v>1.01</v>
      </c>
      <c r="IF42" s="12" t="s">
        <v>31</v>
      </c>
      <c r="IG42" s="12" t="s">
        <v>27</v>
      </c>
      <c r="IH42" s="12">
        <v>123.223</v>
      </c>
      <c r="II42" s="12" t="s">
        <v>29</v>
      </c>
    </row>
    <row r="43" spans="1:243" s="11" customFormat="1" ht="24">
      <c r="A43" s="29">
        <v>17.01</v>
      </c>
      <c r="B43" s="27" t="s">
        <v>91</v>
      </c>
      <c r="C43" s="31" t="s">
        <v>28</v>
      </c>
      <c r="D43" s="37">
        <v>200</v>
      </c>
      <c r="E43" s="53" t="s">
        <v>45</v>
      </c>
      <c r="F43" s="37">
        <v>33.35</v>
      </c>
      <c r="G43" s="36"/>
      <c r="H43" s="33"/>
      <c r="I43" s="54" t="s">
        <v>30</v>
      </c>
      <c r="J43" s="55">
        <f>IF(I43="Less(-)",-1,1)</f>
        <v>1</v>
      </c>
      <c r="K43" s="36" t="s">
        <v>36</v>
      </c>
      <c r="L43" s="36" t="s">
        <v>6</v>
      </c>
      <c r="M43" s="38"/>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9">
        <f>total_amount_ba($B$2,$D$2,D43,F43,J43,K43,M43)</f>
        <v>6670</v>
      </c>
      <c r="BB43" s="40">
        <f>BA43+SUM(N43:AZ43)</f>
        <v>6670</v>
      </c>
      <c r="BC43" s="25" t="str">
        <f>SpellNumber(L43,BB43)</f>
        <v>INR  Six Thousand Six Hundred &amp; Seventy  Only</v>
      </c>
      <c r="IE43" s="12">
        <v>1.01</v>
      </c>
      <c r="IF43" s="12" t="s">
        <v>31</v>
      </c>
      <c r="IG43" s="12" t="s">
        <v>27</v>
      </c>
      <c r="IH43" s="12">
        <v>123.223</v>
      </c>
      <c r="II43" s="12" t="s">
        <v>29</v>
      </c>
    </row>
    <row r="44" spans="1:243" s="11" customFormat="1" ht="30.75" customHeight="1">
      <c r="A44" s="29">
        <v>18</v>
      </c>
      <c r="B44" s="27" t="s">
        <v>65</v>
      </c>
      <c r="C44" s="31" t="s">
        <v>28</v>
      </c>
      <c r="D44" s="53"/>
      <c r="E44" s="53"/>
      <c r="F44" s="37"/>
      <c r="G44" s="36"/>
      <c r="H44" s="33"/>
      <c r="I44" s="54"/>
      <c r="J44" s="55"/>
      <c r="K44" s="36"/>
      <c r="L44" s="36"/>
      <c r="M44" s="38"/>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9"/>
      <c r="BB44" s="40"/>
      <c r="BC44" s="25"/>
      <c r="IE44" s="12">
        <v>1.01</v>
      </c>
      <c r="IF44" s="12" t="s">
        <v>31</v>
      </c>
      <c r="IG44" s="12" t="s">
        <v>27</v>
      </c>
      <c r="IH44" s="12">
        <v>123.223</v>
      </c>
      <c r="II44" s="12" t="s">
        <v>29</v>
      </c>
    </row>
    <row r="45" spans="1:243" s="11" customFormat="1" ht="30.75" customHeight="1">
      <c r="A45" s="29">
        <v>18.01</v>
      </c>
      <c r="B45" s="27" t="s">
        <v>66</v>
      </c>
      <c r="C45" s="31" t="s">
        <v>28</v>
      </c>
      <c r="D45" s="37">
        <v>100</v>
      </c>
      <c r="E45" s="53" t="s">
        <v>45</v>
      </c>
      <c r="F45" s="37">
        <v>51.3</v>
      </c>
      <c r="G45" s="36"/>
      <c r="H45" s="33"/>
      <c r="I45" s="54" t="s">
        <v>30</v>
      </c>
      <c r="J45" s="55">
        <f>IF(I45="Less(-)",-1,1)</f>
        <v>1</v>
      </c>
      <c r="K45" s="36" t="s">
        <v>36</v>
      </c>
      <c r="L45" s="36" t="s">
        <v>6</v>
      </c>
      <c r="M45" s="38"/>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9">
        <f>total_amount_ba($B$2,$D$2,D45,F45,J45,K45,M45)</f>
        <v>5130</v>
      </c>
      <c r="BB45" s="40">
        <f>BA45+SUM(N45:AZ45)</f>
        <v>5130</v>
      </c>
      <c r="BC45" s="25" t="str">
        <f>SpellNumber(L45,BB45)</f>
        <v>INR  Five Thousand One Hundred &amp; Thirty  Only</v>
      </c>
      <c r="IE45" s="12">
        <v>1.01</v>
      </c>
      <c r="IF45" s="12" t="s">
        <v>31</v>
      </c>
      <c r="IG45" s="12" t="s">
        <v>27</v>
      </c>
      <c r="IH45" s="12">
        <v>123.223</v>
      </c>
      <c r="II45" s="12" t="s">
        <v>29</v>
      </c>
    </row>
    <row r="46" spans="1:243" s="11" customFormat="1" ht="54.75" customHeight="1">
      <c r="A46" s="29">
        <v>19</v>
      </c>
      <c r="B46" s="27" t="s">
        <v>57</v>
      </c>
      <c r="C46" s="31" t="s">
        <v>28</v>
      </c>
      <c r="D46" s="53"/>
      <c r="E46" s="53"/>
      <c r="F46" s="37"/>
      <c r="G46" s="36"/>
      <c r="H46" s="33"/>
      <c r="I46" s="54"/>
      <c r="J46" s="55"/>
      <c r="K46" s="36"/>
      <c r="L46" s="36"/>
      <c r="M46" s="38"/>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9"/>
      <c r="BB46" s="40"/>
      <c r="BC46" s="25"/>
      <c r="IE46" s="12">
        <v>1.01</v>
      </c>
      <c r="IF46" s="12" t="s">
        <v>31</v>
      </c>
      <c r="IG46" s="12" t="s">
        <v>27</v>
      </c>
      <c r="IH46" s="12">
        <v>123.223</v>
      </c>
      <c r="II46" s="12" t="s">
        <v>29</v>
      </c>
    </row>
    <row r="47" spans="1:243" s="11" customFormat="1" ht="28.5" customHeight="1">
      <c r="A47" s="29">
        <v>19.01</v>
      </c>
      <c r="B47" s="27" t="s">
        <v>58</v>
      </c>
      <c r="C47" s="31" t="s">
        <v>28</v>
      </c>
      <c r="D47" s="37">
        <v>50</v>
      </c>
      <c r="E47" s="53" t="s">
        <v>45</v>
      </c>
      <c r="F47" s="37">
        <v>274.8</v>
      </c>
      <c r="G47" s="36"/>
      <c r="H47" s="33"/>
      <c r="I47" s="54" t="s">
        <v>30</v>
      </c>
      <c r="J47" s="55">
        <f>IF(I47="Less(-)",-1,1)</f>
        <v>1</v>
      </c>
      <c r="K47" s="36" t="s">
        <v>36</v>
      </c>
      <c r="L47" s="36" t="s">
        <v>6</v>
      </c>
      <c r="M47" s="38"/>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9">
        <f>total_amount_ba($B$2,$D$2,D47,F47,J47,K47,M47)</f>
        <v>13740</v>
      </c>
      <c r="BB47" s="40">
        <f>BA47+SUM(N47:AZ47)</f>
        <v>13740</v>
      </c>
      <c r="BC47" s="25" t="str">
        <f>SpellNumber(L47,BB47)</f>
        <v>INR  Thirteen Thousand Seven Hundred &amp; Forty  Only</v>
      </c>
      <c r="IE47" s="12">
        <v>1.01</v>
      </c>
      <c r="IF47" s="12" t="s">
        <v>31</v>
      </c>
      <c r="IG47" s="12" t="s">
        <v>27</v>
      </c>
      <c r="IH47" s="12">
        <v>123.223</v>
      </c>
      <c r="II47" s="12" t="s">
        <v>29</v>
      </c>
    </row>
    <row r="48" spans="1:243" s="11" customFormat="1" ht="30.75" customHeight="1">
      <c r="A48" s="29">
        <v>20</v>
      </c>
      <c r="B48" s="27" t="s">
        <v>67</v>
      </c>
      <c r="C48" s="31" t="s">
        <v>28</v>
      </c>
      <c r="D48" s="59">
        <v>5</v>
      </c>
      <c r="E48" s="53" t="s">
        <v>71</v>
      </c>
      <c r="F48" s="37">
        <v>339</v>
      </c>
      <c r="G48" s="36"/>
      <c r="H48" s="33"/>
      <c r="I48" s="54" t="s">
        <v>30</v>
      </c>
      <c r="J48" s="55">
        <f>IF(I48="Less(-)",-1,1)</f>
        <v>1</v>
      </c>
      <c r="K48" s="36" t="s">
        <v>36</v>
      </c>
      <c r="L48" s="36" t="s">
        <v>6</v>
      </c>
      <c r="M48" s="38"/>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9">
        <f>total_amount_ba($B$2,$D$2,D48,F48,J48,K48,M48)</f>
        <v>1695</v>
      </c>
      <c r="BB48" s="40">
        <f>BA48+SUM(N48:AZ48)</f>
        <v>1695</v>
      </c>
      <c r="BC48" s="25" t="str">
        <f>SpellNumber(L48,BB48)</f>
        <v>INR  One Thousand Six Hundred &amp; Ninety Five  Only</v>
      </c>
      <c r="IE48" s="12">
        <v>1.01</v>
      </c>
      <c r="IF48" s="12" t="s">
        <v>31</v>
      </c>
      <c r="IG48" s="12" t="s">
        <v>27</v>
      </c>
      <c r="IH48" s="12">
        <v>123.223</v>
      </c>
      <c r="II48" s="12" t="s">
        <v>29</v>
      </c>
    </row>
    <row r="49" spans="1:243" s="11" customFormat="1" ht="34.5" customHeight="1">
      <c r="A49" s="63" t="s">
        <v>34</v>
      </c>
      <c r="B49" s="43"/>
      <c r="C49" s="25"/>
      <c r="D49" s="54"/>
      <c r="E49" s="54"/>
      <c r="F49" s="54"/>
      <c r="G49" s="54"/>
      <c r="H49" s="60"/>
      <c r="I49" s="60"/>
      <c r="J49" s="60"/>
      <c r="K49" s="60"/>
      <c r="L49" s="54"/>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2">
        <f>SUM(BA13:BA48)</f>
        <v>1089704.71</v>
      </c>
      <c r="BB49" s="52">
        <f>SUM(BB13:BB48)</f>
        <v>1089704.71</v>
      </c>
      <c r="BC49" s="25" t="str">
        <f>SpellNumber($E$2,BB49)</f>
        <v>INR  Ten Lakh Eighty Nine Thousand Seven Hundred &amp; Four  and Paise Seventy One Only</v>
      </c>
      <c r="IE49" s="12">
        <v>4</v>
      </c>
      <c r="IF49" s="12" t="s">
        <v>32</v>
      </c>
      <c r="IG49" s="12" t="s">
        <v>33</v>
      </c>
      <c r="IH49" s="12">
        <v>10</v>
      </c>
      <c r="II49" s="12" t="s">
        <v>29</v>
      </c>
    </row>
    <row r="50" spans="1:243" s="13" customFormat="1" ht="33.75" customHeight="1">
      <c r="A50" s="63" t="s">
        <v>38</v>
      </c>
      <c r="B50" s="43"/>
      <c r="C50" s="44"/>
      <c r="D50" s="45"/>
      <c r="E50" s="46" t="s">
        <v>41</v>
      </c>
      <c r="F50" s="47"/>
      <c r="G50" s="48"/>
      <c r="H50" s="35"/>
      <c r="I50" s="35"/>
      <c r="J50" s="35"/>
      <c r="K50" s="45"/>
      <c r="L50" s="49"/>
      <c r="M50" s="50"/>
      <c r="N50" s="35"/>
      <c r="O50" s="34"/>
      <c r="P50" s="34"/>
      <c r="Q50" s="34"/>
      <c r="R50" s="34"/>
      <c r="S50" s="34"/>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51">
        <f>IF(ISBLANK(F50),0,IF(E50="Excess (+)",ROUND(BA49+(BA49*F50),2),IF(E50="Less (-)",ROUND(BA49+(BA49*F50*(-1)),2),IF(E50="At Par",BA49,0))))</f>
        <v>0</v>
      </c>
      <c r="BB50" s="52">
        <f>ROUND(BA50,0)</f>
        <v>0</v>
      </c>
      <c r="BC50" s="25" t="str">
        <f>SpellNumber($E$2,BA50)</f>
        <v>INR Zero Only</v>
      </c>
      <c r="IE50" s="14"/>
      <c r="IF50" s="14"/>
      <c r="IG50" s="14"/>
      <c r="IH50" s="14"/>
      <c r="II50" s="14"/>
    </row>
    <row r="51" spans="1:243" s="13" customFormat="1" ht="41.25" customHeight="1">
      <c r="A51" s="73" t="s">
        <v>37</v>
      </c>
      <c r="B51" s="26"/>
      <c r="C51" s="78" t="str">
        <f>SpellNumber($E$2,BA50)</f>
        <v>INR Zero Only</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IE51" s="14"/>
      <c r="IF51" s="14"/>
      <c r="IG51" s="14"/>
      <c r="IH51" s="14"/>
      <c r="II51" s="14"/>
    </row>
    <row r="52" spans="1:243" s="9" customFormat="1" ht="15">
      <c r="A52" s="74"/>
      <c r="C52" s="15"/>
      <c r="D52" s="15"/>
      <c r="E52" s="15"/>
      <c r="F52" s="15"/>
      <c r="G52" s="15"/>
      <c r="H52" s="15"/>
      <c r="I52" s="15"/>
      <c r="J52" s="15"/>
      <c r="K52" s="15"/>
      <c r="L52" s="15"/>
      <c r="M52" s="15"/>
      <c r="O52" s="15"/>
      <c r="BA52" s="15"/>
      <c r="BC52" s="15"/>
      <c r="IE52" s="10"/>
      <c r="IF52" s="10"/>
      <c r="IG52" s="10"/>
      <c r="IH52" s="10"/>
      <c r="II52" s="10"/>
    </row>
  </sheetData>
  <sheetProtection password="DEDA" sheet="1" selectLockedCells="1"/>
  <mergeCells count="8">
    <mergeCell ref="C51:BC51"/>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0">
      <formula1>IF(E50="Select",-1,IF(E50="At Par",0,0))</formula1>
      <formula2>IF(E50="Select",-1,IF(E50="At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0">
      <formula1>0</formula1>
      <formula2>IF(E50&lt;&gt;"Select",99.9,0)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0">
      <formula1>0</formula1>
      <formula2>99.9</formula2>
    </dataValidation>
    <dataValidation type="list" allowBlank="1" showInputMessage="1" showErrorMessage="1" sqref="E50">
      <formula1>"Select, Excess (+), Less (-)"</formula1>
    </dataValidation>
    <dataValidation type="decimal" allowBlank="1" showInputMessage="1" showErrorMessage="1" promptTitle="Rate Entry" prompt="Please enter VAT charges in Rupees for this item. " errorTitle="Invaid Entry" error="Only Numeric Values are allowed. " sqref="M13:M4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8">
      <formula1>0</formula1>
      <formula2>999999999999999</formula2>
    </dataValidation>
    <dataValidation type="list" allowBlank="1" showInputMessage="1" showErrorMessage="1" sqref="L13:L48">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48 F13:F48">
      <formula1>0</formula1>
      <formula2>999999999999999</formula2>
    </dataValidation>
    <dataValidation allowBlank="1" showInputMessage="1" showErrorMessage="1" promptTitle="Units" prompt="Please enter Units in text" sqref="E13:E48"/>
    <dataValidation type="decimal" allowBlank="1" showInputMessage="1" showErrorMessage="1" promptTitle="Rate Entry" prompt="Please enter the Inspection Charges in Rupees for this item. " errorTitle="Invaid Entry" error="Only Numeric Values are allowed. " sqref="Q13:Q4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8">
      <formula1>0</formula1>
      <formula2>999999999999999</formula2>
    </dataValidation>
    <dataValidation allowBlank="1" showInputMessage="1" showErrorMessage="1" promptTitle="Itemcode/Make" prompt="Please enter text" sqref="C13:C48"/>
    <dataValidation type="decimal" allowBlank="1" showInputMessage="1" showErrorMessage="1" errorTitle="Invalid Entry" error="Only Numeric Values are allowed. " sqref="A13:A48">
      <formula1>0</formula1>
      <formula2>999999999999999</formula2>
    </dataValidation>
    <dataValidation type="list" showInputMessage="1" showErrorMessage="1" sqref="I13:I48">
      <formula1>"Excess(+), Less(-)"</formula1>
    </dataValidation>
    <dataValidation allowBlank="1" showInputMessage="1" showErrorMessage="1" promptTitle="Addition / Deduction" prompt="Please Choose the correct One" sqref="J13:J48"/>
    <dataValidation type="list" allowBlank="1" showInputMessage="1" showErrorMessage="1" sqref="C2">
      <formula1>"Normal, SingleWindow, Alternate"</formula1>
    </dataValidation>
    <dataValidation type="list" allowBlank="1" showInputMessage="1" showErrorMessage="1" sqref="K13:K48">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88" t="s">
        <v>2</v>
      </c>
      <c r="F6" s="88"/>
      <c r="G6" s="88"/>
      <c r="H6" s="88"/>
      <c r="I6" s="88"/>
      <c r="J6" s="88"/>
      <c r="K6" s="88"/>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2018-07-31T11:06:08Z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