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<sst xmlns="http://schemas.openxmlformats.org/spreadsheetml/2006/main" count="208" uniqueCount="70">
  <si>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</si>
  <si>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</si>
  <si>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</si>
  <si>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</si>
  <si>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</si>
  <si>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</si>
  <si>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</si>
  <si>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</si>
  <si>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</si>
  <si>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</si>
  <si>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</si>
  <si>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</si>
  <si>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</si>
  <si>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</si>
  <si>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</si>
  <si>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</si>
  <si>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</si>
  <si>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</si>
  <si>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</si>
  <si>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</si>
  <si>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</si>
  <si>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</si>
  <si>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</si>
  <si>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</si>
  <si>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</si>
  <si>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</si>
  <si>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</si>
  <si>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</si>
  <si>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</si>
  <si>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</si>
  <si>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</si>
  <si>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</si>
  <si>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</si>
  <si>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</si>
  <si>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</si>
  <si>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</si>
  <si>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</si>
  <si>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</si>
  <si>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</si>
  <si>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</si>
  <si>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</si>
  <si>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</si>
  <si>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</si>
  <si>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</si>
  <si>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</si>
  <si>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</si>
  <si>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</si>
  <si>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</si>
  <si>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</si>
  <si>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</si>
  <si>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</si>
  <si>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</si>
  <si>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t xml:space="preserve">Distempering with oil bound washable distemper of approved brand and manufacture to give an even shade                      </t>
  </si>
  <si>
    <t xml:space="preserve">Painting with synthetic enamel paint of approved brand and manufacture of required colour to give an even shade:                         </t>
  </si>
  <si>
    <r>
      <t xml:space="preserve">One or more coats on old work. </t>
    </r>
    <r>
      <rPr>
        <b/>
        <sz val="10"/>
        <rFont val="Times New Roman"/>
        <family val="1"/>
      </rPr>
      <t>(14.54.1)</t>
    </r>
  </si>
  <si>
    <t xml:space="preserve">sqm </t>
  </si>
  <si>
    <t>Providing and fixing in position concealed G.I. section for wall paneling using gypsum tiles fully perforated of required thickness fixed on the 'W' profile (0.55 mm thick) having a knurled web of 51.55 mm and two flanges of 26 mm each with lips of 10.55 mm, placed @ 610 mm C/C in perimeter channel having one flange of 20 mm and another flange of 30 mm with thickness of 0.55 mm and web of length 27 mm. Perimeter channel is fixed on the floor and the ceiling with the nylon sleeves @ 610 mm C/C with fully threaded self-tapping dry wall screws. Board is fixed to the 'W' profile with 25 mm countersunk ribbed head screws @ 200 mm C/C., all complete as per the drawing &amp; directions of engineer-in-charge, the joints of the boards are finished with specially formulated jointing compound.</t>
  </si>
  <si>
    <r>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r>
    <r>
      <rPr>
        <b/>
        <sz val="10"/>
        <rFont val="Times New Roman"/>
        <family val="1"/>
      </rPr>
      <t>(12.57)</t>
    </r>
  </si>
  <si>
    <t>Applying priming coat :</t>
  </si>
  <si>
    <r>
      <t xml:space="preserve">Applyin priming coat :a)With ready mixed pink or grey primer of approved brand and manufacture on wood work (hard and soft wood) </t>
    </r>
    <r>
      <rPr>
        <b/>
        <sz val="10"/>
        <rFont val="Times New Roman"/>
        <family val="1"/>
      </rPr>
      <t>(13.50.1)</t>
    </r>
  </si>
  <si>
    <t xml:space="preserve">Wall painting with plastic emulsion paint of approved brand and manufacture to give an even shade: </t>
  </si>
  <si>
    <r>
      <t xml:space="preserve">New work (two or more coats) over and including water thinnable priming coat with cement primer  </t>
    </r>
    <r>
      <rPr>
        <b/>
        <sz val="10"/>
        <rFont val="Times New Roman"/>
        <family val="1"/>
      </rPr>
      <t>(13.41.1)</t>
    </r>
  </si>
  <si>
    <t>Sqm</t>
  </si>
  <si>
    <r>
      <t>Gypsum Tiles Fully Perforated Square edge of Size 595x595 mm and 12.5 mm thick</t>
    </r>
    <r>
      <rPr>
        <b/>
        <sz val="10"/>
        <rFont val="Times New Roman"/>
        <family val="1"/>
      </rPr>
      <t xml:space="preserve"> (Analysis Rate)</t>
    </r>
  </si>
  <si>
    <r>
      <t xml:space="preserve">Two or more coats on new work   
</t>
    </r>
    <r>
      <rPr>
        <b/>
        <sz val="10"/>
        <rFont val="Times New Roman"/>
        <family val="1"/>
      </rPr>
      <t>(13.60.1)</t>
    </r>
    <r>
      <rPr>
        <sz val="10"/>
        <rFont val="Times New Roman"/>
        <family val="1"/>
      </rPr>
      <t xml:space="preserve">    </t>
    </r>
  </si>
  <si>
    <r>
      <t xml:space="preserve">Removing dry or oil bound distemper, water proffing cement paint and the like by scrapping, sand papering and preparing the surface smooth including necessary repairs to scratches etc. complete </t>
    </r>
    <r>
      <rPr>
        <b/>
        <sz val="10"/>
        <rFont val="Times New Roman"/>
        <family val="1"/>
      </rPr>
      <t xml:space="preserve">(14.46)    </t>
    </r>
  </si>
  <si>
    <r>
      <t xml:space="preserve">Old work (one or more coats) </t>
    </r>
    <r>
      <rPr>
        <b/>
        <sz val="10"/>
        <rFont val="Times New Roman"/>
        <family val="1"/>
      </rPr>
      <t xml:space="preserve">(14.45.1)          </t>
    </r>
    <r>
      <rPr>
        <sz val="10"/>
        <rFont val="Times New Roman"/>
        <family val="1"/>
      </rPr>
      <t xml:space="preserve">  </t>
    </r>
  </si>
  <si>
    <t>Name of Work: Providing and fixing of wall paneling back, left &amp; right side in 10 nos class rooms (3 in ground, 3 first, 3 second &amp; 1 in third floor) &amp; one big class room of ground floor (left &amp; right side only) at LT-3 behind department of physics,  IIT(BHU), Varanasi.</t>
  </si>
  <si>
    <r>
      <t xml:space="preserve">TOTAL AMOUNT  With Taxes
in
</t>
    </r>
    <r>
      <rPr>
        <b/>
        <sz val="9"/>
        <color indexed="10"/>
        <rFont val="Arial"/>
        <family val="2"/>
      </rPr>
      <t>Rs.      P</t>
    </r>
  </si>
  <si>
    <t>Contract No:  IIT(BHU)/IWD/CT/41/2018-19/1130 dated 31.07.2018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</si>
</sst>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5">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8"/>
      <name val="Courier New"/>
      <family val="3"/>
    </font>
    <font>
      <sz val="9"/>
      <color indexed="31"/>
      <name val="Arial"/>
      <family val="2"/>
    </font>
    <font>
      <b/>
      <sz val="9"/>
      <color indexed="16"/>
      <name val="Arial"/>
      <family val="2"/>
    </font>
    <font>
      <b/>
      <sz val="9"/>
      <color indexed="57"/>
      <name val="Arial"/>
      <family val="2"/>
    </font>
    <font>
      <b/>
      <sz val="9"/>
      <color indexed="18"/>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b/>
      <sz val="9"/>
      <color rgb="FF000066"/>
      <name val="Arial"/>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2">
    <xf numFmtId="0" fontId="0" fillId="0" borderId="0" xfId="0" applyFont="1" applyAlignment="1">
      <alignment/>
    </xf>
    <xf numFmtId="0" fontId="2" fillId="0" borderId="0" xfId="57" applyNumberFormat="1" applyFont="1" applyFill="1" applyBorder="1" applyAlignment="1">
      <alignment vertical="center"/>
      <protection/>
    </xf>
    <xf numFmtId="0" fontId="62"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0" xfId="57" applyNumberFormat="1" applyFont="1" applyFill="1">
      <alignment/>
      <protection/>
    </xf>
    <xf numFmtId="0" fontId="62" fillId="0" borderId="0" xfId="57" applyNumberFormat="1" applyFont="1" applyFill="1">
      <alignment/>
      <protection/>
    </xf>
    <xf numFmtId="0" fontId="2"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top" wrapText="1"/>
      <protection/>
    </xf>
    <xf numFmtId="0" fontId="11" fillId="0" borderId="12" xfId="59" applyNumberFormat="1" applyFont="1" applyFill="1" applyBorder="1" applyAlignment="1">
      <alignment vertical="top" wrapText="1"/>
      <protection/>
    </xf>
    <xf numFmtId="0" fontId="12" fillId="0" borderId="12" xfId="59" applyNumberFormat="1" applyFont="1" applyFill="1" applyBorder="1" applyAlignment="1">
      <alignment horizontal="left" vertical="top"/>
      <protection/>
    </xf>
    <xf numFmtId="0" fontId="16" fillId="0" borderId="12" xfId="0" applyFont="1" applyBorder="1" applyAlignment="1">
      <alignment horizontal="justify" vertical="top" wrapText="1"/>
    </xf>
    <xf numFmtId="0" fontId="16" fillId="0" borderId="12" xfId="0" applyFont="1" applyBorder="1" applyAlignment="1">
      <alignment horizontal="center" vertical="top" wrapText="1"/>
    </xf>
    <xf numFmtId="0" fontId="16" fillId="0" borderId="12" xfId="0" applyFont="1" applyFill="1" applyBorder="1" applyAlignment="1">
      <alignment horizontal="justify" vertical="top" wrapText="1"/>
    </xf>
    <xf numFmtId="0" fontId="67" fillId="0" borderId="12" xfId="59" applyNumberFormat="1" applyFont="1" applyFill="1" applyBorder="1" applyAlignment="1">
      <alignment horizontal="left" vertical="top" wrapText="1"/>
      <protection/>
    </xf>
    <xf numFmtId="0" fontId="12" fillId="0" borderId="12" xfId="57" applyNumberFormat="1" applyFont="1" applyFill="1" applyBorder="1" applyAlignment="1" applyProtection="1">
      <alignment horizontal="right" vertical="top" wrapText="1"/>
      <protection/>
    </xf>
    <xf numFmtId="0" fontId="11" fillId="0" borderId="12" xfId="57" applyNumberFormat="1" applyFont="1" applyFill="1" applyBorder="1" applyAlignment="1">
      <alignment vertical="top" wrapText="1"/>
      <protection/>
    </xf>
    <xf numFmtId="0" fontId="11" fillId="0" borderId="12" xfId="57" applyNumberFormat="1" applyFont="1" applyFill="1" applyBorder="1" applyAlignment="1" applyProtection="1">
      <alignment vertical="top" wrapText="1"/>
      <protection/>
    </xf>
    <xf numFmtId="0" fontId="12" fillId="0" borderId="12" xfId="57" applyNumberFormat="1" applyFont="1" applyFill="1" applyBorder="1" applyAlignment="1" applyProtection="1">
      <alignment horizontal="right" vertical="top" wrapText="1"/>
      <protection locked="0"/>
    </xf>
    <xf numFmtId="2" fontId="16" fillId="0" borderId="12" xfId="0" applyNumberFormat="1" applyFont="1" applyBorder="1" applyAlignment="1">
      <alignment horizontal="right" vertical="top" wrapText="1"/>
    </xf>
    <xf numFmtId="0" fontId="12" fillId="33" borderId="12" xfId="57" applyNumberFormat="1" applyFont="1" applyFill="1" applyBorder="1" applyAlignment="1" applyProtection="1">
      <alignment horizontal="right" vertical="top" wrapText="1"/>
      <protection locked="0"/>
    </xf>
    <xf numFmtId="2" fontId="12" fillId="0" borderId="12" xfId="59" applyNumberFormat="1" applyFont="1" applyFill="1" applyBorder="1" applyAlignment="1">
      <alignment horizontal="right" vertical="top" wrapText="1"/>
      <protection/>
    </xf>
    <xf numFmtId="2" fontId="12" fillId="0" borderId="12" xfId="58" applyNumberFormat="1" applyFont="1" applyFill="1" applyBorder="1" applyAlignment="1">
      <alignment horizontal="right" vertical="top" wrapText="1"/>
      <protection/>
    </xf>
    <xf numFmtId="2" fontId="16" fillId="0" borderId="12" xfId="0" applyNumberFormat="1" applyFont="1" applyFill="1" applyBorder="1" applyAlignment="1">
      <alignment horizontal="right" vertical="top" wrapText="1"/>
    </xf>
    <xf numFmtId="0" fontId="12" fillId="0" borderId="12" xfId="59" applyNumberFormat="1" applyFont="1" applyFill="1" applyBorder="1" applyAlignment="1">
      <alignment horizontal="left" vertical="top" wrapText="1"/>
      <protection/>
    </xf>
    <xf numFmtId="0" fontId="68" fillId="0" borderId="12" xfId="57" applyNumberFormat="1" applyFont="1" applyFill="1" applyBorder="1" applyAlignment="1" applyProtection="1">
      <alignment vertical="top" wrapText="1"/>
      <protection/>
    </xf>
    <xf numFmtId="0" fontId="15" fillId="0" borderId="12" xfId="59" applyNumberFormat="1" applyFont="1" applyFill="1" applyBorder="1" applyAlignment="1" applyProtection="1">
      <alignment vertical="top" wrapText="1"/>
      <protection locked="0"/>
    </xf>
    <xf numFmtId="0" fontId="69" fillId="33" borderId="12" xfId="59" applyNumberFormat="1" applyFont="1" applyFill="1" applyBorder="1" applyAlignment="1" applyProtection="1">
      <alignment vertical="top" wrapText="1"/>
      <protection locked="0"/>
    </xf>
    <xf numFmtId="10" fontId="69" fillId="33" borderId="12" xfId="64" applyNumberFormat="1" applyFont="1" applyFill="1" applyBorder="1" applyAlignment="1" applyProtection="1">
      <alignment horizontal="center" vertical="top" wrapText="1"/>
      <protection locked="0"/>
    </xf>
    <xf numFmtId="0" fontId="68" fillId="0" borderId="12" xfId="59" applyNumberFormat="1" applyFont="1" applyFill="1" applyBorder="1" applyAlignment="1">
      <alignment vertical="top" wrapText="1"/>
      <protection/>
    </xf>
    <xf numFmtId="0" fontId="15" fillId="0" borderId="12" xfId="64" applyNumberFormat="1" applyFont="1" applyFill="1" applyBorder="1" applyAlignment="1" applyProtection="1">
      <alignment vertical="top" wrapText="1"/>
      <protection locked="0"/>
    </xf>
    <xf numFmtId="0" fontId="15" fillId="0" borderId="12" xfId="59" applyNumberFormat="1" applyFont="1" applyFill="1" applyBorder="1" applyAlignment="1" applyProtection="1">
      <alignment vertical="top" wrapText="1"/>
      <protection/>
    </xf>
    <xf numFmtId="2" fontId="70" fillId="0" borderId="12" xfId="59" applyNumberFormat="1" applyFont="1" applyFill="1" applyBorder="1" applyAlignment="1">
      <alignment vertical="top" wrapText="1"/>
      <protection/>
    </xf>
    <xf numFmtId="2" fontId="15" fillId="0" borderId="12" xfId="59" applyNumberFormat="1" applyFont="1" applyFill="1" applyBorder="1" applyAlignment="1">
      <alignment horizontal="right" vertical="top" wrapText="1"/>
      <protection/>
    </xf>
    <xf numFmtId="0" fontId="16" fillId="0" borderId="12" xfId="0" applyFont="1" applyBorder="1" applyAlignment="1">
      <alignment horizontal="right" vertical="top" wrapText="1"/>
    </xf>
    <xf numFmtId="0" fontId="11" fillId="0" borderId="12" xfId="59" applyNumberFormat="1" applyFont="1" applyFill="1" applyBorder="1" applyAlignment="1">
      <alignment horizontal="right" vertical="top" wrapText="1"/>
      <protection/>
    </xf>
    <xf numFmtId="0" fontId="11" fillId="0" borderId="12" xfId="57" applyNumberFormat="1" applyFont="1" applyFill="1" applyBorder="1" applyAlignment="1">
      <alignment horizontal="right" vertical="top" wrapText="1"/>
      <protection/>
    </xf>
    <xf numFmtId="0" fontId="16" fillId="0" borderId="12" xfId="0" applyFont="1" applyFill="1" applyBorder="1" applyAlignment="1">
      <alignment horizontal="right" vertical="top" wrapText="1"/>
    </xf>
    <xf numFmtId="0" fontId="15" fillId="0" borderId="12" xfId="59" applyNumberFormat="1" applyFont="1" applyFill="1" applyBorder="1" applyAlignment="1">
      <alignment horizontal="right" vertical="top" wrapText="1"/>
      <protection/>
    </xf>
    <xf numFmtId="0" fontId="16" fillId="0" borderId="12" xfId="0" applyFont="1" applyBorder="1" applyAlignment="1">
      <alignment horizontal="right" vertical="top"/>
    </xf>
    <xf numFmtId="0" fontId="12" fillId="0" borderId="12" xfId="59" applyNumberFormat="1" applyFont="1" applyFill="1" applyBorder="1" applyAlignment="1">
      <alignment horizontal="center" vertical="top" wrapText="1"/>
      <protection/>
    </xf>
    <xf numFmtId="0" fontId="71" fillId="0" borderId="12" xfId="59" applyNumberFormat="1" applyFont="1" applyFill="1" applyBorder="1" applyAlignment="1">
      <alignment vertical="top" wrapText="1"/>
      <protection/>
    </xf>
    <xf numFmtId="2" fontId="16" fillId="0" borderId="12" xfId="0" applyNumberFormat="1" applyFont="1" applyBorder="1" applyAlignment="1">
      <alignment horizontal="right" vertical="top"/>
    </xf>
    <xf numFmtId="0" fontId="16" fillId="0" borderId="12" xfId="0" applyFont="1" applyBorder="1" applyAlignment="1">
      <alignment horizontal="justify" vertical="justify" wrapText="1"/>
    </xf>
    <xf numFmtId="0" fontId="15" fillId="0" borderId="12"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72"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3" fillId="0" borderId="15"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3" xfId="59" applyNumberFormat="1" applyFont="1" applyFill="1" applyBorder="1" applyAlignment="1" applyProtection="1">
      <alignment horizontal="left" vertical="top"/>
      <protection locked="0"/>
    </xf>
    <xf numFmtId="0" fontId="12" fillId="0" borderId="14"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1"/>
  <sheetViews>
    <sheetView showGridLines="0" zoomScalePageLayoutView="0" workbookViewId="0" topLeftCell="A5">
      <selection activeCell="B8" sqref="B8:BC8"/>
    </sheetView>
  </sheetViews>
  <sheetFormatPr defaultColWidth="9.140625" defaultRowHeight="15"/>
  <cols>
    <col min="1" max="1" width="14.8515625" style="15" customWidth="1"/>
    <col min="2" max="2" width="73.7109375" style="15"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9.0039062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65" t="str">
        <f>B2&amp;" BoQ"</f>
        <v>Percentage BoQ</v>
      </c>
      <c r="B1" s="65"/>
      <c r="C1" s="65"/>
      <c r="D1" s="65"/>
      <c r="E1" s="65"/>
      <c r="F1" s="65"/>
      <c r="G1" s="65"/>
      <c r="H1" s="65"/>
      <c r="I1" s="65"/>
      <c r="J1" s="65"/>
      <c r="K1" s="65"/>
      <c r="L1" s="65"/>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40</v>
      </c>
      <c r="B3" s="18"/>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66" t="s">
        <v>43</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4"/>
      <c r="IF4" s="4"/>
      <c r="IG4" s="4"/>
      <c r="IH4" s="4"/>
      <c r="II4" s="4"/>
    </row>
    <row r="5" spans="1:243" s="3" customFormat="1" ht="30.75" customHeight="1">
      <c r="A5" s="66" t="s">
        <v>67</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4"/>
      <c r="IF5" s="4"/>
      <c r="IG5" s="4"/>
      <c r="IH5" s="4"/>
      <c r="II5" s="4"/>
    </row>
    <row r="6" spans="1:243" s="3" customFormat="1" ht="30.75" customHeight="1">
      <c r="A6" s="66" t="s">
        <v>69</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4"/>
      <c r="IF6" s="4"/>
      <c r="IG6" s="4"/>
      <c r="IH6" s="4"/>
      <c r="II6" s="4"/>
    </row>
    <row r="7" spans="1:243" s="3"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4"/>
      <c r="IF7" s="4"/>
      <c r="IG7" s="4"/>
      <c r="IH7" s="4"/>
      <c r="II7" s="4"/>
    </row>
    <row r="8" spans="1:243" s="5" customFormat="1" ht="58.5" customHeight="1">
      <c r="A8" s="23" t="s">
        <v>42</v>
      </c>
      <c r="B8" s="68"/>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70"/>
      <c r="IE8" s="6"/>
      <c r="IF8" s="6"/>
      <c r="IG8" s="6"/>
      <c r="IH8" s="6"/>
      <c r="II8" s="6"/>
    </row>
    <row r="9" spans="1:243" s="7" customFormat="1" ht="61.5" customHeight="1">
      <c r="A9" s="62" t="s">
        <v>45</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4"/>
      <c r="IE9" s="8"/>
      <c r="IF9" s="8"/>
      <c r="IG9" s="8"/>
      <c r="IH9" s="8"/>
      <c r="II9" s="8"/>
    </row>
    <row r="10" spans="1:243" s="9" customFormat="1" ht="18.75" customHeight="1">
      <c r="A10" s="24" t="s">
        <v>46</v>
      </c>
      <c r="B10" s="24" t="s">
        <v>47</v>
      </c>
      <c r="C10" s="24" t="s">
        <v>47</v>
      </c>
      <c r="D10" s="24" t="s">
        <v>46</v>
      </c>
      <c r="E10" s="24" t="s">
        <v>47</v>
      </c>
      <c r="F10" s="24" t="s">
        <v>8</v>
      </c>
      <c r="G10" s="24" t="s">
        <v>8</v>
      </c>
      <c r="H10" s="24" t="s">
        <v>9</v>
      </c>
      <c r="I10" s="24" t="s">
        <v>47</v>
      </c>
      <c r="J10" s="24" t="s">
        <v>46</v>
      </c>
      <c r="K10" s="24" t="s">
        <v>48</v>
      </c>
      <c r="L10" s="24" t="s">
        <v>47</v>
      </c>
      <c r="M10" s="24" t="s">
        <v>46</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46</v>
      </c>
      <c r="AU10" s="24" t="s">
        <v>46</v>
      </c>
      <c r="AV10" s="24" t="s">
        <v>9</v>
      </c>
      <c r="AW10" s="24" t="s">
        <v>9</v>
      </c>
      <c r="AX10" s="24" t="s">
        <v>46</v>
      </c>
      <c r="AY10" s="24" t="s">
        <v>46</v>
      </c>
      <c r="AZ10" s="24" t="s">
        <v>10</v>
      </c>
      <c r="BA10" s="24" t="s">
        <v>46</v>
      </c>
      <c r="BB10" s="24" t="s">
        <v>46</v>
      </c>
      <c r="BC10" s="24" t="s">
        <v>47</v>
      </c>
      <c r="IE10" s="10"/>
      <c r="IF10" s="10"/>
      <c r="IG10" s="10"/>
      <c r="IH10" s="10"/>
      <c r="II10" s="10"/>
    </row>
    <row r="11" spans="1:243" s="9" customFormat="1" ht="94.5" customHeight="1">
      <c r="A11" s="25" t="s">
        <v>0</v>
      </c>
      <c r="B11" s="25" t="s">
        <v>11</v>
      </c>
      <c r="C11" s="25" t="s">
        <v>1</v>
      </c>
      <c r="D11" s="25" t="s">
        <v>12</v>
      </c>
      <c r="E11" s="25" t="s">
        <v>13</v>
      </c>
      <c r="F11" s="25" t="s">
        <v>49</v>
      </c>
      <c r="G11" s="25"/>
      <c r="H11" s="25"/>
      <c r="I11" s="25" t="s">
        <v>14</v>
      </c>
      <c r="J11" s="25" t="s">
        <v>15</v>
      </c>
      <c r="K11" s="25" t="s">
        <v>16</v>
      </c>
      <c r="L11" s="25" t="s">
        <v>17</v>
      </c>
      <c r="M11" s="57" t="s">
        <v>50</v>
      </c>
      <c r="N11" s="25" t="s">
        <v>18</v>
      </c>
      <c r="O11" s="25" t="s">
        <v>19</v>
      </c>
      <c r="P11" s="25" t="s">
        <v>20</v>
      </c>
      <c r="Q11" s="25" t="s">
        <v>21</v>
      </c>
      <c r="R11" s="25"/>
      <c r="S11" s="25"/>
      <c r="T11" s="25" t="s">
        <v>22</v>
      </c>
      <c r="U11" s="25" t="s">
        <v>23</v>
      </c>
      <c r="V11" s="25" t="s">
        <v>24</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58" t="s">
        <v>68</v>
      </c>
      <c r="BB11" s="58" t="s">
        <v>25</v>
      </c>
      <c r="BC11" s="58" t="s">
        <v>26</v>
      </c>
      <c r="IE11" s="10"/>
      <c r="IF11" s="10"/>
      <c r="IG11" s="10"/>
      <c r="IH11" s="10"/>
      <c r="II11" s="10"/>
    </row>
    <row r="12" spans="1:243" s="9" customFormat="1" ht="14.25">
      <c r="A12" s="25">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5">
        <v>24</v>
      </c>
      <c r="Y12" s="25">
        <v>25</v>
      </c>
      <c r="Z12" s="25">
        <v>26</v>
      </c>
      <c r="AA12" s="25">
        <v>27</v>
      </c>
      <c r="AB12" s="25">
        <v>28</v>
      </c>
      <c r="AC12" s="25">
        <v>29</v>
      </c>
      <c r="AD12" s="25">
        <v>30</v>
      </c>
      <c r="AE12" s="25">
        <v>31</v>
      </c>
      <c r="AF12" s="25">
        <v>32</v>
      </c>
      <c r="AG12" s="25">
        <v>33</v>
      </c>
      <c r="AH12" s="25">
        <v>34</v>
      </c>
      <c r="AI12" s="25">
        <v>35</v>
      </c>
      <c r="AJ12" s="25">
        <v>36</v>
      </c>
      <c r="AK12" s="25">
        <v>37</v>
      </c>
      <c r="AL12" s="25">
        <v>38</v>
      </c>
      <c r="AM12" s="25">
        <v>39</v>
      </c>
      <c r="AN12" s="25">
        <v>40</v>
      </c>
      <c r="AO12" s="25">
        <v>41</v>
      </c>
      <c r="AP12" s="25">
        <v>42</v>
      </c>
      <c r="AQ12" s="25">
        <v>43</v>
      </c>
      <c r="AR12" s="25">
        <v>44</v>
      </c>
      <c r="AS12" s="25">
        <v>45</v>
      </c>
      <c r="AT12" s="25">
        <v>46</v>
      </c>
      <c r="AU12" s="25">
        <v>47</v>
      </c>
      <c r="AV12" s="25">
        <v>48</v>
      </c>
      <c r="AW12" s="25">
        <v>49</v>
      </c>
      <c r="AX12" s="25">
        <v>50</v>
      </c>
      <c r="AY12" s="25">
        <v>51</v>
      </c>
      <c r="AZ12" s="25">
        <v>52</v>
      </c>
      <c r="BA12" s="25">
        <v>53</v>
      </c>
      <c r="BB12" s="25">
        <v>54</v>
      </c>
      <c r="BC12" s="25">
        <v>55</v>
      </c>
      <c r="IE12" s="10"/>
      <c r="IF12" s="10"/>
      <c r="IG12" s="10"/>
      <c r="IH12" s="10"/>
      <c r="II12" s="10"/>
    </row>
    <row r="13" spans="1:243" s="11" customFormat="1" ht="150" customHeight="1">
      <c r="A13" s="29">
        <v>1</v>
      </c>
      <c r="B13" s="60" t="s">
        <v>56</v>
      </c>
      <c r="C13" s="31" t="s">
        <v>28</v>
      </c>
      <c r="D13" s="59"/>
      <c r="E13" s="56"/>
      <c r="F13" s="40"/>
      <c r="G13" s="35"/>
      <c r="H13" s="32"/>
      <c r="I13" s="52"/>
      <c r="J13" s="53"/>
      <c r="K13" s="35"/>
      <c r="L13" s="35"/>
      <c r="M13" s="37"/>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8"/>
      <c r="BB13" s="39"/>
      <c r="BC13" s="26"/>
      <c r="IE13" s="12">
        <v>1.01</v>
      </c>
      <c r="IF13" s="12" t="s">
        <v>31</v>
      </c>
      <c r="IG13" s="12" t="s">
        <v>27</v>
      </c>
      <c r="IH13" s="12">
        <v>123.223</v>
      </c>
      <c r="II13" s="12" t="s">
        <v>29</v>
      </c>
    </row>
    <row r="14" spans="1:243" s="11" customFormat="1" ht="30.75" customHeight="1">
      <c r="A14" s="29">
        <v>1.01</v>
      </c>
      <c r="B14" s="60" t="s">
        <v>63</v>
      </c>
      <c r="C14" s="31" t="s">
        <v>28</v>
      </c>
      <c r="D14" s="59">
        <v>1748</v>
      </c>
      <c r="E14" s="56" t="s">
        <v>44</v>
      </c>
      <c r="F14" s="40">
        <v>1114.29</v>
      </c>
      <c r="G14" s="35"/>
      <c r="H14" s="32"/>
      <c r="I14" s="52" t="s">
        <v>30</v>
      </c>
      <c r="J14" s="53">
        <f>IF(I14="Less(-)",-1,1)</f>
        <v>1</v>
      </c>
      <c r="K14" s="35" t="s">
        <v>36</v>
      </c>
      <c r="L14" s="35" t="s">
        <v>6</v>
      </c>
      <c r="M14" s="37"/>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8">
        <f>total_amount_ba($B$2,$D$2,D14,F14,J14,K14,M14)</f>
        <v>1947778.92</v>
      </c>
      <c r="BB14" s="39">
        <f>BA14+SUM(N14:AZ14)</f>
        <v>1947778.92</v>
      </c>
      <c r="BC14" s="26" t="str">
        <f>SpellNumber(L14,BB14)</f>
        <v>INR  Nineteen Lakh Forty Seven Thousand Seven Hundred &amp; Seventy Eight  and Paise Ninety Two Only</v>
      </c>
      <c r="IE14" s="12">
        <v>1.01</v>
      </c>
      <c r="IF14" s="12" t="s">
        <v>31</v>
      </c>
      <c r="IG14" s="12" t="s">
        <v>27</v>
      </c>
      <c r="IH14" s="12">
        <v>123.223</v>
      </c>
      <c r="II14" s="12" t="s">
        <v>29</v>
      </c>
    </row>
    <row r="15" spans="1:243" s="11" customFormat="1" ht="60.75" customHeight="1">
      <c r="A15" s="29">
        <v>2</v>
      </c>
      <c r="B15" s="60" t="s">
        <v>57</v>
      </c>
      <c r="C15" s="31" t="s">
        <v>28</v>
      </c>
      <c r="D15" s="36">
        <v>1748</v>
      </c>
      <c r="E15" s="56" t="s">
        <v>62</v>
      </c>
      <c r="F15" s="40">
        <v>255.75</v>
      </c>
      <c r="G15" s="35"/>
      <c r="H15" s="32"/>
      <c r="I15" s="52" t="s">
        <v>30</v>
      </c>
      <c r="J15" s="53">
        <f>IF(I15="Less(-)",-1,1)</f>
        <v>1</v>
      </c>
      <c r="K15" s="35" t="s">
        <v>36</v>
      </c>
      <c r="L15" s="35" t="s">
        <v>6</v>
      </c>
      <c r="M15" s="37"/>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8">
        <f>total_amount_ba($B$2,$D$2,D15,F15,J15,K15,M15)</f>
        <v>447051</v>
      </c>
      <c r="BB15" s="39">
        <f>BA15+SUM(N15:AZ15)</f>
        <v>447051</v>
      </c>
      <c r="BC15" s="26" t="str">
        <f>SpellNumber(L15,BB15)</f>
        <v>INR  Four Lakh Forty Seven Thousand  &amp;Fifty One  Only</v>
      </c>
      <c r="IE15" s="12">
        <v>1.01</v>
      </c>
      <c r="IF15" s="12" t="s">
        <v>31</v>
      </c>
      <c r="IG15" s="12" t="s">
        <v>27</v>
      </c>
      <c r="IH15" s="12">
        <v>123.223</v>
      </c>
      <c r="II15" s="12" t="s">
        <v>29</v>
      </c>
    </row>
    <row r="16" spans="1:243" s="11" customFormat="1" ht="20.25" customHeight="1">
      <c r="A16" s="29">
        <v>3</v>
      </c>
      <c r="B16" s="28" t="s">
        <v>58</v>
      </c>
      <c r="C16" s="31" t="s">
        <v>28</v>
      </c>
      <c r="D16" s="36"/>
      <c r="E16" s="51"/>
      <c r="F16" s="36"/>
      <c r="G16" s="35"/>
      <c r="H16" s="32"/>
      <c r="I16" s="52"/>
      <c r="J16" s="53"/>
      <c r="K16" s="35"/>
      <c r="L16" s="35"/>
      <c r="M16" s="37"/>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8"/>
      <c r="BB16" s="39"/>
      <c r="BC16" s="26"/>
      <c r="IE16" s="12">
        <v>1.01</v>
      </c>
      <c r="IF16" s="12" t="s">
        <v>31</v>
      </c>
      <c r="IG16" s="12" t="s">
        <v>27</v>
      </c>
      <c r="IH16" s="12">
        <v>123.223</v>
      </c>
      <c r="II16" s="12" t="s">
        <v>29</v>
      </c>
    </row>
    <row r="17" spans="1:243" s="11" customFormat="1" ht="33.75" customHeight="1">
      <c r="A17" s="29">
        <v>3.01</v>
      </c>
      <c r="B17" s="28" t="s">
        <v>59</v>
      </c>
      <c r="C17" s="31" t="s">
        <v>28</v>
      </c>
      <c r="D17" s="36">
        <v>1748</v>
      </c>
      <c r="E17" s="51" t="s">
        <v>44</v>
      </c>
      <c r="F17" s="36">
        <v>34.95</v>
      </c>
      <c r="G17" s="35"/>
      <c r="H17" s="32"/>
      <c r="I17" s="52" t="s">
        <v>30</v>
      </c>
      <c r="J17" s="53">
        <f>IF(I17="Less(-)",-1,1)</f>
        <v>1</v>
      </c>
      <c r="K17" s="35" t="s">
        <v>36</v>
      </c>
      <c r="L17" s="35" t="s">
        <v>6</v>
      </c>
      <c r="M17" s="37"/>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8">
        <f>total_amount_ba($B$2,$D$2,D17,F17,J17,K17,M17)</f>
        <v>61092.6</v>
      </c>
      <c r="BB17" s="39">
        <f>BA17+SUM(N17:AZ17)</f>
        <v>61092.6</v>
      </c>
      <c r="BC17" s="26" t="str">
        <f>SpellNumber(L17,BB17)</f>
        <v>INR  Sixty One Thousand  &amp;Ninety Two  and Paise Sixty Only</v>
      </c>
      <c r="IE17" s="12">
        <v>1.01</v>
      </c>
      <c r="IF17" s="12" t="s">
        <v>31</v>
      </c>
      <c r="IG17" s="12" t="s">
        <v>27</v>
      </c>
      <c r="IH17" s="12">
        <v>123.223</v>
      </c>
      <c r="II17" s="12" t="s">
        <v>29</v>
      </c>
    </row>
    <row r="18" spans="1:243" s="11" customFormat="1" ht="30.75" customHeight="1">
      <c r="A18" s="29">
        <v>4</v>
      </c>
      <c r="B18" s="28" t="s">
        <v>60</v>
      </c>
      <c r="C18" s="31" t="s">
        <v>28</v>
      </c>
      <c r="D18" s="36"/>
      <c r="E18" s="51"/>
      <c r="F18" s="36"/>
      <c r="G18" s="35"/>
      <c r="H18" s="32"/>
      <c r="I18" s="52"/>
      <c r="J18" s="53"/>
      <c r="K18" s="35"/>
      <c r="L18" s="35"/>
      <c r="M18" s="37"/>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8"/>
      <c r="BB18" s="39"/>
      <c r="BC18" s="26"/>
      <c r="IE18" s="12">
        <v>1.01</v>
      </c>
      <c r="IF18" s="12" t="s">
        <v>31</v>
      </c>
      <c r="IG18" s="12" t="s">
        <v>27</v>
      </c>
      <c r="IH18" s="12">
        <v>123.223</v>
      </c>
      <c r="II18" s="12" t="s">
        <v>29</v>
      </c>
    </row>
    <row r="19" spans="1:243" s="11" customFormat="1" ht="30.75" customHeight="1">
      <c r="A19" s="29">
        <v>4.01</v>
      </c>
      <c r="B19" s="28" t="s">
        <v>64</v>
      </c>
      <c r="C19" s="31" t="s">
        <v>28</v>
      </c>
      <c r="D19" s="36">
        <v>1748</v>
      </c>
      <c r="E19" s="51" t="s">
        <v>44</v>
      </c>
      <c r="F19" s="36">
        <v>84.45</v>
      </c>
      <c r="G19" s="35"/>
      <c r="H19" s="32"/>
      <c r="I19" s="52" t="s">
        <v>30</v>
      </c>
      <c r="J19" s="53">
        <f>IF(I19="Less(-)",-1,1)</f>
        <v>1</v>
      </c>
      <c r="K19" s="35" t="s">
        <v>36</v>
      </c>
      <c r="L19" s="35" t="s">
        <v>6</v>
      </c>
      <c r="M19" s="37"/>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8">
        <f>total_amount_ba($B$2,$D$2,D19,F19,J19,K19,M19)</f>
        <v>147618.6</v>
      </c>
      <c r="BB19" s="39">
        <f>BA19+SUM(N19:AZ19)</f>
        <v>147618.6</v>
      </c>
      <c r="BC19" s="26" t="str">
        <f>SpellNumber(L19,BB19)</f>
        <v>INR  One Lakh Forty Seven Thousand Six Hundred &amp; Eighteen  and Paise Sixty Only</v>
      </c>
      <c r="IE19" s="12">
        <v>1.01</v>
      </c>
      <c r="IF19" s="12" t="s">
        <v>31</v>
      </c>
      <c r="IG19" s="12" t="s">
        <v>27</v>
      </c>
      <c r="IH19" s="12">
        <v>123.223</v>
      </c>
      <c r="II19" s="12" t="s">
        <v>29</v>
      </c>
    </row>
    <row r="20" spans="1:243" s="11" customFormat="1" ht="38.25">
      <c r="A20" s="29">
        <v>5</v>
      </c>
      <c r="B20" s="28" t="s">
        <v>65</v>
      </c>
      <c r="C20" s="31" t="s">
        <v>28</v>
      </c>
      <c r="D20" s="36">
        <v>100</v>
      </c>
      <c r="E20" s="51" t="s">
        <v>44</v>
      </c>
      <c r="F20" s="36">
        <v>10.8</v>
      </c>
      <c r="G20" s="35"/>
      <c r="H20" s="32"/>
      <c r="I20" s="52" t="s">
        <v>30</v>
      </c>
      <c r="J20" s="53">
        <f>IF(I20="Less(-)",-1,1)</f>
        <v>1</v>
      </c>
      <c r="K20" s="35" t="s">
        <v>36</v>
      </c>
      <c r="L20" s="35" t="s">
        <v>6</v>
      </c>
      <c r="M20" s="37"/>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8">
        <f>total_amount_ba($B$2,$D$2,D20,F20,J20,K20,M20)</f>
        <v>1080</v>
      </c>
      <c r="BB20" s="39">
        <f>BA20+SUM(N20:AZ20)</f>
        <v>1080</v>
      </c>
      <c r="BC20" s="26" t="str">
        <f>SpellNumber(L20,BB20)</f>
        <v>INR  One Thousand  &amp;Eighty  Only</v>
      </c>
      <c r="IE20" s="12">
        <v>1.01</v>
      </c>
      <c r="IF20" s="12" t="s">
        <v>31</v>
      </c>
      <c r="IG20" s="12" t="s">
        <v>27</v>
      </c>
      <c r="IH20" s="12">
        <v>123.223</v>
      </c>
      <c r="II20" s="12" t="s">
        <v>29</v>
      </c>
    </row>
    <row r="21" spans="1:243" s="11" customFormat="1" ht="44.25" customHeight="1">
      <c r="A21" s="29">
        <v>6</v>
      </c>
      <c r="B21" s="28" t="s">
        <v>51</v>
      </c>
      <c r="C21" s="31" t="s">
        <v>28</v>
      </c>
      <c r="D21" s="36">
        <v>100</v>
      </c>
      <c r="E21" s="51" t="s">
        <v>55</v>
      </c>
      <c r="F21" s="36">
        <v>87.35</v>
      </c>
      <c r="G21" s="35"/>
      <c r="H21" s="32"/>
      <c r="I21" s="52" t="s">
        <v>30</v>
      </c>
      <c r="J21" s="53">
        <f>IF(I21="Less(-)",-1,1)</f>
        <v>1</v>
      </c>
      <c r="K21" s="35" t="s">
        <v>36</v>
      </c>
      <c r="L21" s="35" t="s">
        <v>6</v>
      </c>
      <c r="M21" s="37"/>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8">
        <f>total_amount_ba($B$2,$D$2,D21,F21,J21,K21,M21)</f>
        <v>8735</v>
      </c>
      <c r="BB21" s="39">
        <f>BA21+SUM(N21:AZ21)</f>
        <v>8735</v>
      </c>
      <c r="BC21" s="26" t="str">
        <f>SpellNumber(L21,BB21)</f>
        <v>INR  Eight Thousand Seven Hundred &amp; Thirty Five  Only</v>
      </c>
      <c r="IE21" s="12">
        <v>1.01</v>
      </c>
      <c r="IF21" s="12" t="s">
        <v>31</v>
      </c>
      <c r="IG21" s="12" t="s">
        <v>27</v>
      </c>
      <c r="IH21" s="12">
        <v>123.223</v>
      </c>
      <c r="II21" s="12" t="s">
        <v>29</v>
      </c>
    </row>
    <row r="22" spans="1:243" s="11" customFormat="1" ht="28.5" customHeight="1">
      <c r="A22" s="29">
        <v>7</v>
      </c>
      <c r="B22" s="28" t="s">
        <v>52</v>
      </c>
      <c r="C22" s="31" t="s">
        <v>28</v>
      </c>
      <c r="D22" s="51"/>
      <c r="E22" s="51"/>
      <c r="F22" s="36"/>
      <c r="G22" s="35"/>
      <c r="H22" s="32"/>
      <c r="I22" s="52"/>
      <c r="J22" s="53"/>
      <c r="K22" s="35"/>
      <c r="L22" s="35"/>
      <c r="M22" s="37"/>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8"/>
      <c r="BB22" s="39"/>
      <c r="BC22" s="26"/>
      <c r="IE22" s="12">
        <v>1.01</v>
      </c>
      <c r="IF22" s="12" t="s">
        <v>31</v>
      </c>
      <c r="IG22" s="12" t="s">
        <v>27</v>
      </c>
      <c r="IH22" s="12">
        <v>123.223</v>
      </c>
      <c r="II22" s="12" t="s">
        <v>29</v>
      </c>
    </row>
    <row r="23" spans="1:243" s="11" customFormat="1" ht="30.75" customHeight="1">
      <c r="A23" s="29">
        <v>7.01</v>
      </c>
      <c r="B23" s="30" t="s">
        <v>61</v>
      </c>
      <c r="C23" s="31" t="s">
        <v>28</v>
      </c>
      <c r="D23" s="36">
        <v>100</v>
      </c>
      <c r="E23" s="54" t="s">
        <v>44</v>
      </c>
      <c r="F23" s="40">
        <v>93.7</v>
      </c>
      <c r="G23" s="35"/>
      <c r="H23" s="32"/>
      <c r="I23" s="52" t="s">
        <v>30</v>
      </c>
      <c r="J23" s="53">
        <f>IF(I23="Less(-)",-1,1)</f>
        <v>1</v>
      </c>
      <c r="K23" s="35" t="s">
        <v>36</v>
      </c>
      <c r="L23" s="35" t="s">
        <v>6</v>
      </c>
      <c r="M23" s="37"/>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8">
        <f>total_amount_ba($B$2,$D$2,D23,F23,J23,K23,M23)</f>
        <v>9370</v>
      </c>
      <c r="BB23" s="39">
        <f>BA23+SUM(N23:AZ23)</f>
        <v>9370</v>
      </c>
      <c r="BC23" s="26" t="str">
        <f>SpellNumber(L23,BB23)</f>
        <v>INR  Nine Thousand Three Hundred &amp; Seventy  Only</v>
      </c>
      <c r="IE23" s="12">
        <v>1.01</v>
      </c>
      <c r="IF23" s="12" t="s">
        <v>31</v>
      </c>
      <c r="IG23" s="12" t="s">
        <v>27</v>
      </c>
      <c r="IH23" s="12">
        <v>123.223</v>
      </c>
      <c r="II23" s="12" t="s">
        <v>29</v>
      </c>
    </row>
    <row r="24" spans="1:243" s="11" customFormat="1" ht="25.5">
      <c r="A24" s="29">
        <v>8</v>
      </c>
      <c r="B24" s="28" t="s">
        <v>52</v>
      </c>
      <c r="C24" s="31" t="s">
        <v>28</v>
      </c>
      <c r="D24" s="51"/>
      <c r="E24" s="51"/>
      <c r="F24" s="36"/>
      <c r="G24" s="35"/>
      <c r="H24" s="32"/>
      <c r="I24" s="52"/>
      <c r="J24" s="53"/>
      <c r="K24" s="35"/>
      <c r="L24" s="35"/>
      <c r="M24" s="37"/>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8"/>
      <c r="BB24" s="39"/>
      <c r="BC24" s="26"/>
      <c r="IE24" s="12">
        <v>1.01</v>
      </c>
      <c r="IF24" s="12" t="s">
        <v>31</v>
      </c>
      <c r="IG24" s="12" t="s">
        <v>27</v>
      </c>
      <c r="IH24" s="12">
        <v>123.223</v>
      </c>
      <c r="II24" s="12" t="s">
        <v>29</v>
      </c>
    </row>
    <row r="25" spans="1:243" s="11" customFormat="1" ht="28.5" customHeight="1">
      <c r="A25" s="29">
        <v>8.01</v>
      </c>
      <c r="B25" s="28" t="s">
        <v>66</v>
      </c>
      <c r="C25" s="31" t="s">
        <v>28</v>
      </c>
      <c r="D25" s="36">
        <v>2590</v>
      </c>
      <c r="E25" s="51" t="s">
        <v>44</v>
      </c>
      <c r="F25" s="36">
        <v>33.35</v>
      </c>
      <c r="G25" s="35"/>
      <c r="H25" s="32"/>
      <c r="I25" s="52" t="s">
        <v>30</v>
      </c>
      <c r="J25" s="53">
        <f>IF(I25="Less(-)",-1,1)</f>
        <v>1</v>
      </c>
      <c r="K25" s="35" t="s">
        <v>36</v>
      </c>
      <c r="L25" s="35" t="s">
        <v>6</v>
      </c>
      <c r="M25" s="37"/>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8">
        <f>total_amount_ba($B$2,$D$2,D25,F25,J25,K25,M25)</f>
        <v>86376.5</v>
      </c>
      <c r="BB25" s="39">
        <f>BA25+SUM(N25:AZ25)</f>
        <v>86376.5</v>
      </c>
      <c r="BC25" s="26" t="str">
        <f>SpellNumber(L25,BB25)</f>
        <v>INR  Eighty Six Thousand Three Hundred &amp; Seventy Six  and Paise Fifty Only</v>
      </c>
      <c r="IE25" s="12">
        <v>1.01</v>
      </c>
      <c r="IF25" s="12" t="s">
        <v>31</v>
      </c>
      <c r="IG25" s="12" t="s">
        <v>27</v>
      </c>
      <c r="IH25" s="12">
        <v>123.223</v>
      </c>
      <c r="II25" s="12" t="s">
        <v>29</v>
      </c>
    </row>
    <row r="26" spans="1:243" s="11" customFormat="1" ht="30.75" customHeight="1">
      <c r="A26" s="29">
        <v>9</v>
      </c>
      <c r="B26" s="28" t="s">
        <v>53</v>
      </c>
      <c r="C26" s="31" t="s">
        <v>28</v>
      </c>
      <c r="D26" s="51"/>
      <c r="E26" s="51"/>
      <c r="F26" s="36"/>
      <c r="G26" s="35"/>
      <c r="H26" s="32"/>
      <c r="I26" s="52"/>
      <c r="J26" s="53"/>
      <c r="K26" s="35"/>
      <c r="L26" s="35"/>
      <c r="M26" s="37"/>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8"/>
      <c r="BB26" s="39"/>
      <c r="BC26" s="26"/>
      <c r="IE26" s="12">
        <v>1.01</v>
      </c>
      <c r="IF26" s="12" t="s">
        <v>31</v>
      </c>
      <c r="IG26" s="12" t="s">
        <v>27</v>
      </c>
      <c r="IH26" s="12">
        <v>123.223</v>
      </c>
      <c r="II26" s="12" t="s">
        <v>29</v>
      </c>
    </row>
    <row r="27" spans="1:243" s="11" customFormat="1" ht="30.75" customHeight="1">
      <c r="A27" s="29">
        <v>9.01</v>
      </c>
      <c r="B27" s="28" t="s">
        <v>54</v>
      </c>
      <c r="C27" s="31" t="s">
        <v>28</v>
      </c>
      <c r="D27" s="36">
        <v>200</v>
      </c>
      <c r="E27" s="51" t="s">
        <v>44</v>
      </c>
      <c r="F27" s="36">
        <v>51.3</v>
      </c>
      <c r="G27" s="35"/>
      <c r="H27" s="32"/>
      <c r="I27" s="52" t="s">
        <v>30</v>
      </c>
      <c r="J27" s="53">
        <f>IF(I27="Less(-)",-1,1)</f>
        <v>1</v>
      </c>
      <c r="K27" s="35" t="s">
        <v>36</v>
      </c>
      <c r="L27" s="35" t="s">
        <v>6</v>
      </c>
      <c r="M27" s="37"/>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8">
        <f>total_amount_ba($B$2,$D$2,D27,F27,J27,K27,M27)</f>
        <v>10260</v>
      </c>
      <c r="BB27" s="39">
        <f>BA27+SUM(N27:AZ27)</f>
        <v>10260</v>
      </c>
      <c r="BC27" s="26" t="str">
        <f>SpellNumber(L27,BB27)</f>
        <v>INR  Ten Thousand Two Hundred &amp; Sixty  Only</v>
      </c>
      <c r="IE27" s="12">
        <v>1.01</v>
      </c>
      <c r="IF27" s="12" t="s">
        <v>31</v>
      </c>
      <c r="IG27" s="12" t="s">
        <v>27</v>
      </c>
      <c r="IH27" s="12">
        <v>123.223</v>
      </c>
      <c r="II27" s="12" t="s">
        <v>29</v>
      </c>
    </row>
    <row r="28" spans="1:243" s="11" customFormat="1" ht="34.5" customHeight="1">
      <c r="A28" s="41" t="s">
        <v>34</v>
      </c>
      <c r="B28" s="41"/>
      <c r="C28" s="26"/>
      <c r="D28" s="52"/>
      <c r="E28" s="52"/>
      <c r="F28" s="52"/>
      <c r="G28" s="52"/>
      <c r="H28" s="55"/>
      <c r="I28" s="55"/>
      <c r="J28" s="55"/>
      <c r="K28" s="55"/>
      <c r="L28" s="52"/>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0">
        <f>SUM(BA13:BA27)</f>
        <v>2719362.62</v>
      </c>
      <c r="BB28" s="50">
        <f>SUM(BB13:BB27)</f>
        <v>2719362.62</v>
      </c>
      <c r="BC28" s="26" t="str">
        <f>SpellNumber($E$2,BB28)</f>
        <v>INR  Twenty Seven Lakh Nineteen Thousand Three Hundred &amp; Sixty Two  and Paise Sixty Two Only</v>
      </c>
      <c r="IE28" s="12">
        <v>4</v>
      </c>
      <c r="IF28" s="12" t="s">
        <v>32</v>
      </c>
      <c r="IG28" s="12" t="s">
        <v>33</v>
      </c>
      <c r="IH28" s="12">
        <v>10</v>
      </c>
      <c r="II28" s="12" t="s">
        <v>29</v>
      </c>
    </row>
    <row r="29" spans="1:243" s="13" customFormat="1" ht="33.75" customHeight="1">
      <c r="A29" s="41" t="s">
        <v>38</v>
      </c>
      <c r="B29" s="41"/>
      <c r="C29" s="42"/>
      <c r="D29" s="43"/>
      <c r="E29" s="44" t="s">
        <v>41</v>
      </c>
      <c r="F29" s="45"/>
      <c r="G29" s="46"/>
      <c r="H29" s="34"/>
      <c r="I29" s="34"/>
      <c r="J29" s="34"/>
      <c r="K29" s="43"/>
      <c r="L29" s="47"/>
      <c r="M29" s="48"/>
      <c r="N29" s="34"/>
      <c r="O29" s="33"/>
      <c r="P29" s="33"/>
      <c r="Q29" s="33"/>
      <c r="R29" s="33"/>
      <c r="S29" s="33"/>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49">
        <f>IF(ISBLANK(F29),0,IF(E29="Excess (+)",ROUND(BA28+(BA28*F29),2),IF(E29="Less (-)",ROUND(BA28+(BA28*F29*(-1)),2),IF(E29="At Par",BA28,0))))</f>
        <v>0</v>
      </c>
      <c r="BB29" s="50">
        <f>ROUND(BA29,0)</f>
        <v>0</v>
      </c>
      <c r="BC29" s="26" t="str">
        <f>SpellNumber($E$2,BA29)</f>
        <v>INR Zero Only</v>
      </c>
      <c r="IE29" s="14"/>
      <c r="IF29" s="14"/>
      <c r="IG29" s="14"/>
      <c r="IH29" s="14"/>
      <c r="II29" s="14"/>
    </row>
    <row r="30" spans="1:243" s="13" customFormat="1" ht="41.25" customHeight="1">
      <c r="A30" s="27" t="s">
        <v>37</v>
      </c>
      <c r="B30" s="27"/>
      <c r="C30" s="61" t="str">
        <f>SpellNumber($E$2,BA29)</f>
        <v>INR Zero Only</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IE30" s="14"/>
      <c r="IF30" s="14"/>
      <c r="IG30" s="14"/>
      <c r="IH30" s="14"/>
      <c r="II30" s="14"/>
    </row>
    <row r="31" spans="3:243" s="9" customFormat="1" ht="15">
      <c r="C31" s="15"/>
      <c r="D31" s="15"/>
      <c r="E31" s="15"/>
      <c r="F31" s="15"/>
      <c r="G31" s="15"/>
      <c r="H31" s="15"/>
      <c r="I31" s="15"/>
      <c r="J31" s="15"/>
      <c r="K31" s="15"/>
      <c r="L31" s="15"/>
      <c r="M31" s="15"/>
      <c r="O31" s="15"/>
      <c r="BA31" s="15"/>
      <c r="BC31" s="15"/>
      <c r="IE31" s="10"/>
      <c r="IF31" s="10"/>
      <c r="IG31" s="10"/>
      <c r="IH31" s="10"/>
      <c r="II31" s="10"/>
    </row>
  </sheetData>
  <sheetProtection password="DE5A" sheet="1" selectLockedCells="1"/>
  <mergeCells count="8">
    <mergeCell ref="C30:BC30"/>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InputMessage="1" showErrorMessage="1" sqref="E29">
      <formula1>"Select, Excess (+), Less (-)"</formula1>
    </dataValidation>
    <dataValidation type="decimal" allowBlank="1" showInputMessage="1" showErrorMessage="1" promptTitle="Rate Entry" prompt="Please enter VAT charges in Rupees for this item. " errorTitle="Invaid Entry" error="Only Numeric Values are allowed. " sqref="M13:M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type="list" allowBlank="1" showInputMessage="1" showErrorMessage="1" sqref="L13:L27">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27 F13:F27">
      <formula1>0</formula1>
      <formula2>999999999999999</formula2>
    </dataValidation>
    <dataValidation allowBlank="1" showInputMessage="1" showErrorMessage="1" promptTitle="Units" prompt="Please enter Units in text" sqref="E13:E27"/>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allowBlank="1" showInputMessage="1" showErrorMessage="1" promptTitle="Itemcode/Make" prompt="Please enter text" sqref="C13:C27"/>
    <dataValidation type="decimal" allowBlank="1" showInputMessage="1" showErrorMessage="1" errorTitle="Invalid Entry" error="Only Numeric Values are allowed. " sqref="A13:A27">
      <formula1>0</formula1>
      <formula2>999999999999999</formula2>
    </dataValidation>
    <dataValidation type="list" showInputMessage="1" showErrorMessage="1" sqref="I13:I27">
      <formula1>"Excess(+), Less(-)"</formula1>
    </dataValidation>
    <dataValidation allowBlank="1" showInputMessage="1" showErrorMessage="1" promptTitle="Addition / Deduction" prompt="Please Choose the correct One" sqref="J13:J27"/>
    <dataValidation type="list" allowBlank="1" showInputMessage="1" showErrorMessage="1" sqref="C2">
      <formula1>"Normal, SingleWindow, Alternate"</formula1>
    </dataValidation>
    <dataValidation type="list" allowBlank="1" showInputMessage="1" showErrorMessage="1" sqref="K13:K2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71" t="s">
        <v>2</v>
      </c>
      <c r="F6" s="71"/>
      <c r="G6" s="71"/>
      <c r="H6" s="71"/>
      <c r="I6" s="71"/>
      <c r="J6" s="71"/>
      <c r="K6" s="71"/>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2018-07-31T11:07:03Z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