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<sst xmlns="http://schemas.openxmlformats.org/spreadsheetml/2006/main" count="325" uniqueCount="91">
  <si>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</si>
  <si>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</si>
  <si>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</si>
  <si>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</si>
  <si>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</si>
  <si>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</si>
  <si>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</si>
  <si>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</si>
  <si>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</si>
  <si>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</si>
  <si>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</si>
  <si>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</si>
  <si>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</si>
  <si>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</si>
  <si>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</si>
  <si>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</si>
  <si>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</si>
  <si>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</si>
  <si>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</si>
  <si>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</si>
  <si>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</si>
  <si>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</si>
  <si>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</si>
  <si>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</si>
  <si>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</si>
  <si>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</si>
  <si>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</si>
  <si>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</si>
  <si>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</si>
  <si>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</si>
  <si>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</si>
  <si>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</si>
  <si>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</si>
  <si>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</si>
  <si>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</si>
  <si>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</si>
  <si>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</si>
  <si>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</si>
  <si>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</si>
  <si>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</si>
  <si>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</si>
  <si>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</si>
  <si>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</si>
  <si>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</si>
  <si>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</si>
  <si>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</si>
  <si>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</si>
  <si>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</si>
  <si>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</si>
  <si>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</si>
  <si>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</si>
  <si>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</si>
  <si>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</si>
  <si>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t xml:space="preserve">sqm </t>
  </si>
  <si>
    <r>
      <t xml:space="preserve">New work (two or more coats) over and including water thinnable priming coat with cement primer  </t>
    </r>
    <r>
      <rPr>
        <b/>
        <sz val="10"/>
        <rFont val="Times New Roman"/>
        <family val="1"/>
      </rPr>
      <t>(13.41.1)</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</si>
  <si>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 xml:space="preserve">(14.46)    </t>
    </r>
  </si>
  <si>
    <t>Name of Work: Renovation work of 11 faculty office room in the Department of physics, IIT(BHU), Varanasi.</t>
  </si>
  <si>
    <t xml:space="preserve">Demolishing cement concrete manually / by mechanical means and disposal of material within 50 metres lead as per direction of Engineer in charge.           </t>
  </si>
  <si>
    <r>
      <t xml:space="preserve">Nominal concrete 1:3:6 or richer mix (i/c equivalent design mix) </t>
    </r>
    <r>
      <rPr>
        <b/>
        <sz val="10"/>
        <rFont val="Times New Roman"/>
        <family val="1"/>
      </rPr>
      <t xml:space="preserve">(15.2.1)   </t>
    </r>
    <r>
      <rPr>
        <sz val="10"/>
        <rFont val="Times New Roman"/>
        <family val="1"/>
      </rPr>
      <t xml:space="preserve">                                     </t>
    </r>
  </si>
  <si>
    <r>
      <t xml:space="preserve">Dismantling old plaster or skirting raking out joints and cleaning the surface for plaster including disposal of rubbish to the  dumping ground within 50 metres lead. </t>
    </r>
    <r>
      <rPr>
        <b/>
        <sz val="10"/>
        <rFont val="Times New Roman"/>
        <family val="1"/>
      </rPr>
      <t>(15.56)</t>
    </r>
  </si>
  <si>
    <t xml:space="preserve">Providing and laying in position cement concrete of specified grade excluding the cost of centering and shuttering - All work upto plinth level </t>
  </si>
  <si>
    <r>
      <t xml:space="preserve">1:2:4 (1 Cement : 2 coarse sand : 4 graded stone  aggregate 20 mm nominal size) </t>
    </r>
    <r>
      <rPr>
        <b/>
        <sz val="10"/>
        <rFont val="Times New Roman"/>
        <family val="1"/>
      </rPr>
      <t>(4.1.3)</t>
    </r>
  </si>
  <si>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t>
  </si>
  <si>
    <r>
      <t xml:space="preserve">With cement mortar 1:4 (1cement: 4 coarse sand) </t>
    </r>
    <r>
      <rPr>
        <b/>
        <sz val="10"/>
        <rFont val="Times New Roman"/>
        <family val="1"/>
      </rPr>
      <t>(14.1.2)</t>
    </r>
  </si>
  <si>
    <t xml:space="preserve">12 mm cement plaster of mix : </t>
  </si>
  <si>
    <r>
      <t xml:space="preserve">1:6 (1 cement : 6 coarse sand)  </t>
    </r>
    <r>
      <rPr>
        <b/>
        <sz val="10"/>
        <rFont val="Times New Roman"/>
        <family val="1"/>
      </rPr>
      <t xml:space="preserve"> (13.4.2)   </t>
    </r>
    <r>
      <rPr>
        <sz val="10"/>
        <rFont val="Times New Roman"/>
        <family val="1"/>
      </rPr>
      <t xml:space="preserve">                               </t>
    </r>
  </si>
  <si>
    <t>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</si>
  <si>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 x 600 mm </t>
    </r>
    <r>
      <rPr>
        <b/>
        <sz val="10"/>
        <rFont val="Times New Roman"/>
        <family val="1"/>
      </rPr>
      <t>(11.49.2)</t>
    </r>
  </si>
  <si>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</si>
  <si>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t>For fixed portion</t>
  </si>
  <si>
    <r>
      <t xml:space="preserve">Anodised aluminium (anodised transparent or dyed to required shade according to IS: 1868, Minimum anodic coating of grade AC 15). </t>
    </r>
    <r>
      <rPr>
        <b/>
        <sz val="10"/>
        <rFont val="Times New Roman"/>
        <family val="1"/>
      </rPr>
      <t>(21.1.1.1)</t>
    </r>
  </si>
  <si>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</si>
  <si>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r>
      <t xml:space="preserve">With float glass panes of 5.50 mm thickness </t>
    </r>
    <r>
      <rPr>
        <b/>
        <sz val="10"/>
        <rFont val="Times New Roman"/>
        <family val="1"/>
      </rPr>
      <t>(21.3.2)</t>
    </r>
  </si>
  <si>
    <t>Providing and fixing aluminium handles ISI marked anodised (anodic coating not less than grade AC 10 as per IS : 1868) transparent or dyed to required colour or shade with necessary screws etc. complete:</t>
  </si>
  <si>
    <r>
      <t xml:space="preserve">125 mm </t>
    </r>
    <r>
      <rPr>
        <b/>
        <sz val="10"/>
        <rFont val="Times New Roman"/>
        <family val="1"/>
      </rPr>
      <t>(9.100.1)</t>
    </r>
  </si>
  <si>
    <t xml:space="preserve">Providing and fixing aluminium tower bolts ISI marked anodised ( anodic coating not less than grade AC 10 as per IS : 1868 ) transparent or dyed to required colour or shade with necessary screws etc. complete:                                              </t>
  </si>
  <si>
    <r>
      <t xml:space="preserve"> 150x10 mm </t>
    </r>
    <r>
      <rPr>
        <b/>
        <sz val="10"/>
        <rFont val="Times New Roman"/>
        <family val="1"/>
      </rPr>
      <t>(9.97.4)</t>
    </r>
    <r>
      <rPr>
        <sz val="10"/>
        <rFont val="Times New Roman"/>
        <family val="1"/>
      </rPr>
      <t xml:space="preserve">                                                   </t>
    </r>
  </si>
  <si>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opening“for services like diffusers, grills, light fittings, fixtures, smoke detectors etc.,</t>
  </si>
  <si>
    <t xml:space="preserve">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t>
  </si>
  <si>
    <r>
      <rPr>
        <b/>
        <sz val="10"/>
        <rFont val="Times New Roman"/>
        <family val="1"/>
      </rPr>
      <t>Note :-</t>
    </r>
    <r>
      <rPr>
        <sz val="10"/>
        <rFont val="Times New Roman"/>
        <family val="1"/>
      </rPr>
      <t xml:space="preserve"> Only calcium silicate false ceiling area will be measured from wall to wall. No deduction shall be made for exposed frames/ opening (cut outs) having area less than 0.30 sqm.The calcium silicate ceiling tile shall have NRC value of 0.50 (Minimum), light reflection &gt; 85%, non- combustible as per B.S. 476 part IV, 100% humidity resistance and also having thermal conductivity &lt;0.043
w/mK. </t>
    </r>
    <r>
      <rPr>
        <b/>
        <sz val="10"/>
        <rFont val="Times New Roman"/>
        <family val="1"/>
      </rPr>
      <t>(12.53)</t>
    </r>
  </si>
  <si>
    <t>Distempering with oil bound washable distemper of approved brand and manufacture to give an even shade :</t>
  </si>
  <si>
    <t>Old work (one or more coats)</t>
  </si>
  <si>
    <r>
      <t xml:space="preserve">Two or more coats on new work </t>
    </r>
    <r>
      <rPr>
        <b/>
        <sz val="10"/>
        <rFont val="Times New Roman"/>
        <family val="1"/>
      </rPr>
      <t>(13.61.1)</t>
    </r>
    <r>
      <rPr>
        <sz val="10"/>
        <rFont val="Times New Roman"/>
        <family val="1"/>
      </rPr>
      <t xml:space="preserve">                         </t>
    </r>
  </si>
  <si>
    <r>
      <t xml:space="preserve">Cartage of Malba </t>
    </r>
    <r>
      <rPr>
        <b/>
        <sz val="10"/>
        <rFont val="Times New Roman"/>
        <family val="1"/>
      </rPr>
      <t>(Approved Rate)</t>
    </r>
  </si>
  <si>
    <t>cum</t>
  </si>
  <si>
    <t>kg</t>
  </si>
  <si>
    <t xml:space="preserve">Nos. </t>
  </si>
  <si>
    <t>Per Trip</t>
  </si>
  <si>
    <t xml:space="preserve">Painting with synthetic enamel paint of approved brand and manufacture to  give an even shade:                                       </t>
  </si>
  <si>
    <r>
      <t xml:space="preserve">TOTAL AMOUNT  With Taxes
in
</t>
    </r>
    <r>
      <rPr>
        <b/>
        <sz val="9"/>
        <color indexed="10"/>
        <rFont val="Arial"/>
        <family val="2"/>
      </rPr>
      <t>Rs.      P</t>
    </r>
  </si>
  <si>
    <t>Contract No:  IIT(BHU)/IWD/CT/42/2018-19//1131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</si>
</sst>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8"/>
      <name val="Courier New"/>
      <family val="3"/>
    </font>
    <font>
      <sz val="9"/>
      <color indexed="31"/>
      <name val="Arial"/>
      <family val="2"/>
    </font>
    <font>
      <b/>
      <sz val="9"/>
      <color indexed="16"/>
      <name val="Arial"/>
      <family val="2"/>
    </font>
    <font>
      <b/>
      <sz val="9"/>
      <color indexed="57"/>
      <name val="Arial"/>
      <family val="2"/>
    </font>
    <font>
      <b/>
      <sz val="9"/>
      <color indexed="1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4">
    <xf numFmtId="0" fontId="0" fillId="0" borderId="0" xfId="0" applyFont="1" applyAlignment="1">
      <alignment/>
    </xf>
    <xf numFmtId="0" fontId="2" fillId="0" borderId="0" xfId="57" applyNumberFormat="1" applyFont="1" applyFill="1" applyBorder="1" applyAlignment="1">
      <alignment vertical="center"/>
      <protection/>
    </xf>
    <xf numFmtId="0" fontId="62"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0" xfId="57" applyNumberFormat="1" applyFont="1" applyFill="1">
      <alignment/>
      <protection/>
    </xf>
    <xf numFmtId="0" fontId="62" fillId="0" borderId="0" xfId="57" applyNumberFormat="1" applyFont="1" applyFill="1">
      <alignment/>
      <protection/>
    </xf>
    <xf numFmtId="0" fontId="2"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6" fillId="0" borderId="12" xfId="0" applyFont="1" applyBorder="1" applyAlignment="1">
      <alignment horizontal="justify" vertical="top" wrapText="1"/>
    </xf>
    <xf numFmtId="0" fontId="16" fillId="0" borderId="12" xfId="0" applyFont="1" applyBorder="1" applyAlignment="1">
      <alignment horizontal="center" vertical="top" wrapText="1"/>
    </xf>
    <xf numFmtId="0" fontId="16" fillId="0" borderId="12" xfId="0" applyFont="1" applyFill="1" applyBorder="1" applyAlignment="1">
      <alignment horizontal="justify" vertical="top" wrapText="1"/>
    </xf>
    <xf numFmtId="0" fontId="67" fillId="0" borderId="12" xfId="59" applyNumberFormat="1" applyFont="1" applyFill="1" applyBorder="1" applyAlignment="1">
      <alignment horizontal="left" vertical="top" wrapText="1"/>
      <protection/>
    </xf>
    <xf numFmtId="0" fontId="12" fillId="0" borderId="12" xfId="57" applyNumberFormat="1" applyFont="1" applyFill="1" applyBorder="1" applyAlignment="1" applyProtection="1">
      <alignment horizontal="right" vertical="top" wrapText="1"/>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7" applyNumberFormat="1" applyFont="1" applyFill="1" applyBorder="1" applyAlignment="1" applyProtection="1">
      <alignment horizontal="right" vertical="top" wrapText="1"/>
      <protection locked="0"/>
    </xf>
    <xf numFmtId="2" fontId="16" fillId="0" borderId="12" xfId="0" applyNumberFormat="1" applyFont="1" applyBorder="1" applyAlignment="1">
      <alignment horizontal="right" vertical="top" wrapText="1"/>
    </xf>
    <xf numFmtId="0" fontId="12" fillId="33" borderId="12" xfId="57" applyNumberFormat="1" applyFont="1" applyFill="1" applyBorder="1" applyAlignment="1" applyProtection="1">
      <alignment horizontal="right" vertical="top" wrapText="1"/>
      <protection locked="0"/>
    </xf>
    <xf numFmtId="2" fontId="12" fillId="0" borderId="12" xfId="59" applyNumberFormat="1" applyFont="1" applyFill="1" applyBorder="1" applyAlignment="1">
      <alignment horizontal="right" vertical="top" wrapText="1"/>
      <protection/>
    </xf>
    <xf numFmtId="2" fontId="12" fillId="0" borderId="12" xfId="58" applyNumberFormat="1" applyFont="1" applyFill="1" applyBorder="1" applyAlignment="1">
      <alignment horizontal="right" vertical="top" wrapText="1"/>
      <protection/>
    </xf>
    <xf numFmtId="2" fontId="16" fillId="0" borderId="12" xfId="0" applyNumberFormat="1" applyFont="1" applyFill="1" applyBorder="1" applyAlignment="1">
      <alignment horizontal="right" vertical="top" wrapText="1"/>
    </xf>
    <xf numFmtId="0" fontId="12" fillId="0" borderId="12" xfId="59" applyNumberFormat="1" applyFont="1" applyFill="1" applyBorder="1" applyAlignment="1">
      <alignment horizontal="left" vertical="top" wrapText="1"/>
      <protection/>
    </xf>
    <xf numFmtId="0" fontId="68"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9" fillId="33" borderId="12" xfId="59" applyNumberFormat="1" applyFont="1" applyFill="1" applyBorder="1" applyAlignment="1" applyProtection="1">
      <alignment vertical="top" wrapText="1"/>
      <protection locked="0"/>
    </xf>
    <xf numFmtId="10" fontId="69" fillId="33" borderId="12" xfId="64" applyNumberFormat="1" applyFont="1" applyFill="1" applyBorder="1" applyAlignment="1" applyProtection="1">
      <alignment horizontal="center" vertical="top" wrapText="1"/>
      <protection locked="0"/>
    </xf>
    <xf numFmtId="0" fontId="68"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70"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6" fillId="0" borderId="12" xfId="0" applyFont="1" applyBorder="1" applyAlignment="1">
      <alignment horizontal="right" vertical="top" wrapText="1"/>
    </xf>
    <xf numFmtId="0" fontId="11" fillId="0" borderId="12" xfId="59" applyNumberFormat="1" applyFont="1" applyFill="1" applyBorder="1" applyAlignment="1">
      <alignment horizontal="right" vertical="top" wrapText="1"/>
      <protection/>
    </xf>
    <xf numFmtId="0" fontId="11" fillId="0" borderId="12" xfId="57" applyNumberFormat="1" applyFont="1" applyFill="1" applyBorder="1" applyAlignment="1">
      <alignment horizontal="right" vertical="top" wrapText="1"/>
      <protection/>
    </xf>
    <xf numFmtId="0" fontId="16" fillId="0" borderId="12" xfId="0" applyFont="1" applyFill="1" applyBorder="1" applyAlignment="1">
      <alignment horizontal="right" vertical="top" wrapText="1"/>
    </xf>
    <xf numFmtId="0"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71" fillId="0" borderId="12" xfId="59" applyNumberFormat="1" applyFont="1" applyFill="1" applyBorder="1" applyAlignment="1">
      <alignment vertical="top" wrapText="1"/>
      <protection/>
    </xf>
    <xf numFmtId="0" fontId="16" fillId="0" borderId="12" xfId="0" applyFont="1" applyBorder="1" applyAlignment="1">
      <alignment horizontal="center" vertical="top"/>
    </xf>
    <xf numFmtId="1" fontId="16" fillId="0" borderId="12" xfId="0" applyNumberFormat="1" applyFont="1" applyBorder="1" applyAlignment="1">
      <alignment horizontal="right" vertical="top" wrapText="1"/>
    </xf>
    <xf numFmtId="0" fontId="16" fillId="0" borderId="12" xfId="0" applyFont="1" applyBorder="1" applyAlignment="1">
      <alignment horizontal="justify" vertical="top" wrapText="1" shrinkToFit="1"/>
    </xf>
    <xf numFmtId="0" fontId="16" fillId="0" borderId="12" xfId="0" applyFont="1" applyBorder="1" applyAlignment="1">
      <alignment horizontal="right" vertical="top" wrapText="1" shrinkToFit="1"/>
    </xf>
    <xf numFmtId="2" fontId="16" fillId="0" borderId="12" xfId="0" applyNumberFormat="1" applyFont="1" applyBorder="1" applyAlignment="1">
      <alignment horizontal="right" vertical="top" wrapText="1" shrinkToFit="1"/>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15"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8"/>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15" customWidth="1"/>
    <col min="3" max="3" width="23.421875" style="15" hidden="1" customWidth="1"/>
    <col min="4" max="4" width="15.140625" style="15" customWidth="1"/>
    <col min="5" max="5" width="10.7109375" style="15" customWidth="1"/>
    <col min="6" max="6" width="14.2812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9.00390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67" t="str">
        <f>B2&amp;" BoQ"</f>
        <v>Percentage BoQ</v>
      </c>
      <c r="B1" s="67"/>
      <c r="C1" s="67"/>
      <c r="D1" s="67"/>
      <c r="E1" s="67"/>
      <c r="F1" s="67"/>
      <c r="G1" s="67"/>
      <c r="H1" s="67"/>
      <c r="I1" s="67"/>
      <c r="J1" s="67"/>
      <c r="K1" s="67"/>
      <c r="L1" s="67"/>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8" t="s">
        <v>43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4"/>
      <c r="IF4" s="4"/>
      <c r="IG4" s="4"/>
      <c r="IH4" s="4"/>
      <c r="II4" s="4"/>
    </row>
    <row r="5" spans="1:243" s="3" customFormat="1" ht="30.75" customHeight="1">
      <c r="A5" s="68" t="s">
        <v>56</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4"/>
      <c r="IF5" s="4"/>
      <c r="IG5" s="4"/>
      <c r="IH5" s="4"/>
      <c r="II5" s="4"/>
    </row>
    <row r="6" spans="1:243" s="3" customFormat="1" ht="30.75" customHeight="1">
      <c r="A6" s="68" t="s">
        <v>90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4"/>
      <c r="IF6" s="4"/>
      <c r="IG6" s="4"/>
      <c r="IH6" s="4"/>
      <c r="II6" s="4"/>
    </row>
    <row r="7" spans="1:243" s="3"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4"/>
      <c r="IF7" s="4"/>
      <c r="IG7" s="4"/>
      <c r="IH7" s="4"/>
      <c r="II7" s="4"/>
    </row>
    <row r="8" spans="1:243" s="5" customFormat="1" ht="58.5" customHeight="1">
      <c r="A8" s="23" t="s">
        <v>42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6"/>
      <c r="IF8" s="6"/>
      <c r="IG8" s="6"/>
      <c r="IH8" s="6"/>
      <c r="II8" s="6"/>
    </row>
    <row r="9" spans="1:243" s="7" customFormat="1" ht="61.5" customHeight="1">
      <c r="A9" s="64" t="s">
        <v>45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8"/>
      <c r="IF9" s="8"/>
      <c r="IG9" s="8"/>
      <c r="IH9" s="8"/>
      <c r="II9" s="8"/>
    </row>
    <row r="10" spans="1:243" s="9" customFormat="1" ht="18.75" customHeight="1">
      <c r="A10" s="24" t="s">
        <v>46</v>
      </c>
      <c r="B10" s="24" t="s">
        <v>47</v>
      </c>
      <c r="C10" s="24" t="s">
        <v>47</v>
      </c>
      <c r="D10" s="24" t="s">
        <v>46</v>
      </c>
      <c r="E10" s="24" t="s">
        <v>47</v>
      </c>
      <c r="F10" s="24" t="s">
        <v>8</v>
      </c>
      <c r="G10" s="24" t="s">
        <v>8</v>
      </c>
      <c r="H10" s="24" t="s">
        <v>9</v>
      </c>
      <c r="I10" s="24" t="s">
        <v>47</v>
      </c>
      <c r="J10" s="24" t="s">
        <v>46</v>
      </c>
      <c r="K10" s="24" t="s">
        <v>48</v>
      </c>
      <c r="L10" s="24" t="s">
        <v>47</v>
      </c>
      <c r="M10" s="24" t="s">
        <v>46</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46</v>
      </c>
      <c r="AU10" s="24" t="s">
        <v>46</v>
      </c>
      <c r="AV10" s="24" t="s">
        <v>9</v>
      </c>
      <c r="AW10" s="24" t="s">
        <v>9</v>
      </c>
      <c r="AX10" s="24" t="s">
        <v>46</v>
      </c>
      <c r="AY10" s="24" t="s">
        <v>46</v>
      </c>
      <c r="AZ10" s="24" t="s">
        <v>10</v>
      </c>
      <c r="BA10" s="24" t="s">
        <v>46</v>
      </c>
      <c r="BB10" s="24" t="s">
        <v>46</v>
      </c>
      <c r="BC10" s="24" t="s">
        <v>47</v>
      </c>
      <c r="IE10" s="10"/>
      <c r="IF10" s="10"/>
      <c r="IG10" s="10"/>
      <c r="IH10" s="10"/>
      <c r="II10" s="10"/>
    </row>
    <row r="11" spans="1:243" s="9" customFormat="1" ht="94.5" customHeight="1">
      <c r="A11" s="25" t="s">
        <v>0</v>
      </c>
      <c r="B11" s="25" t="s">
        <v>11</v>
      </c>
      <c r="C11" s="25" t="s">
        <v>1</v>
      </c>
      <c r="D11" s="25" t="s">
        <v>12</v>
      </c>
      <c r="E11" s="25" t="s">
        <v>13</v>
      </c>
      <c r="F11" s="25" t="s">
        <v>49</v>
      </c>
      <c r="G11" s="25"/>
      <c r="H11" s="25"/>
      <c r="I11" s="25" t="s">
        <v>14</v>
      </c>
      <c r="J11" s="25" t="s">
        <v>15</v>
      </c>
      <c r="K11" s="25" t="s">
        <v>16</v>
      </c>
      <c r="L11" s="25" t="s">
        <v>17</v>
      </c>
      <c r="M11" s="56" t="s">
        <v>50</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57" t="s">
        <v>89</v>
      </c>
      <c r="BB11" s="57" t="s">
        <v>25</v>
      </c>
      <c r="BC11" s="57"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36" customHeight="1">
      <c r="A13" s="58">
        <v>1</v>
      </c>
      <c r="B13" s="28" t="s">
        <v>57</v>
      </c>
      <c r="C13" s="31" t="s">
        <v>28</v>
      </c>
      <c r="D13" s="51"/>
      <c r="E13" s="51"/>
      <c r="F13" s="36"/>
      <c r="G13" s="35"/>
      <c r="H13" s="32"/>
      <c r="I13" s="52"/>
      <c r="J13" s="53"/>
      <c r="K13" s="35"/>
      <c r="L13" s="35"/>
      <c r="M13" s="37"/>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8"/>
      <c r="BB13" s="39"/>
      <c r="BC13" s="26"/>
      <c r="IE13" s="12">
        <v>1.01</v>
      </c>
      <c r="IF13" s="12" t="s">
        <v>31</v>
      </c>
      <c r="IG13" s="12" t="s">
        <v>27</v>
      </c>
      <c r="IH13" s="12">
        <v>123.223</v>
      </c>
      <c r="II13" s="12" t="s">
        <v>29</v>
      </c>
    </row>
    <row r="14" spans="1:243" s="11" customFormat="1" ht="30.75" customHeight="1">
      <c r="A14" s="58">
        <v>1.01</v>
      </c>
      <c r="B14" s="28" t="s">
        <v>58</v>
      </c>
      <c r="C14" s="31" t="s">
        <v>28</v>
      </c>
      <c r="D14" s="36">
        <v>2</v>
      </c>
      <c r="E14" s="51" t="s">
        <v>84</v>
      </c>
      <c r="F14" s="36">
        <v>997.05</v>
      </c>
      <c r="G14" s="35"/>
      <c r="H14" s="32"/>
      <c r="I14" s="52" t="s">
        <v>30</v>
      </c>
      <c r="J14" s="53">
        <f>IF(I14="Less(-)",-1,1)</f>
        <v>1</v>
      </c>
      <c r="K14" s="35" t="s">
        <v>36</v>
      </c>
      <c r="L14" s="35" t="s">
        <v>6</v>
      </c>
      <c r="M14" s="37"/>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8">
        <f>total_amount_ba($B$2,$D$2,D14,F14,J14,K14,M14)</f>
        <v>1994.1</v>
      </c>
      <c r="BB14" s="39">
        <f>BA14+SUM(N14:AZ14)</f>
        <v>1994.1</v>
      </c>
      <c r="BC14" s="26" t="str">
        <f>SpellNumber(L14,BB14)</f>
        <v>INR  One Thousand Nine Hundred &amp; Ninety Four  and Paise Ten Only</v>
      </c>
      <c r="IE14" s="12">
        <v>1.01</v>
      </c>
      <c r="IF14" s="12" t="s">
        <v>31</v>
      </c>
      <c r="IG14" s="12" t="s">
        <v>27</v>
      </c>
      <c r="IH14" s="12">
        <v>123.223</v>
      </c>
      <c r="II14" s="12" t="s">
        <v>29</v>
      </c>
    </row>
    <row r="15" spans="1:243" s="11" customFormat="1" ht="31.5" customHeight="1">
      <c r="A15" s="58">
        <v>2</v>
      </c>
      <c r="B15" s="28" t="s">
        <v>59</v>
      </c>
      <c r="C15" s="31" t="s">
        <v>28</v>
      </c>
      <c r="D15" s="36">
        <v>33</v>
      </c>
      <c r="E15" s="51" t="s">
        <v>53</v>
      </c>
      <c r="F15" s="36">
        <v>22.4</v>
      </c>
      <c r="G15" s="35"/>
      <c r="H15" s="32"/>
      <c r="I15" s="52" t="s">
        <v>30</v>
      </c>
      <c r="J15" s="53">
        <f>IF(I15="Less(-)",-1,1)</f>
        <v>1</v>
      </c>
      <c r="K15" s="35" t="s">
        <v>36</v>
      </c>
      <c r="L15" s="35" t="s">
        <v>6</v>
      </c>
      <c r="M15" s="37"/>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8">
        <f>total_amount_ba($B$2,$D$2,D15,F15,J15,K15,M15)</f>
        <v>739.2</v>
      </c>
      <c r="BB15" s="39">
        <f>BA15+SUM(N15:AZ15)</f>
        <v>739.2</v>
      </c>
      <c r="BC15" s="26" t="str">
        <f>SpellNumber(L15,BB15)</f>
        <v>INR  Seven Hundred &amp; Thirty Nine  and Paise Twenty Only</v>
      </c>
      <c r="IE15" s="12">
        <v>1.01</v>
      </c>
      <c r="IF15" s="12" t="s">
        <v>31</v>
      </c>
      <c r="IG15" s="12" t="s">
        <v>27</v>
      </c>
      <c r="IH15" s="12">
        <v>123.223</v>
      </c>
      <c r="II15" s="12" t="s">
        <v>29</v>
      </c>
    </row>
    <row r="16" spans="1:243" s="11" customFormat="1" ht="33.75" customHeight="1">
      <c r="A16" s="58">
        <v>3</v>
      </c>
      <c r="B16" s="60" t="s">
        <v>60</v>
      </c>
      <c r="C16" s="31" t="s">
        <v>28</v>
      </c>
      <c r="D16" s="36"/>
      <c r="E16" s="51"/>
      <c r="F16" s="36"/>
      <c r="G16" s="35"/>
      <c r="H16" s="32"/>
      <c r="I16" s="52"/>
      <c r="J16" s="53"/>
      <c r="K16" s="35"/>
      <c r="L16" s="35"/>
      <c r="M16" s="37"/>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8"/>
      <c r="BB16" s="39"/>
      <c r="BC16" s="26"/>
      <c r="IE16" s="12">
        <v>1.01</v>
      </c>
      <c r="IF16" s="12" t="s">
        <v>31</v>
      </c>
      <c r="IG16" s="12" t="s">
        <v>27</v>
      </c>
      <c r="IH16" s="12">
        <v>123.223</v>
      </c>
      <c r="II16" s="12" t="s">
        <v>29</v>
      </c>
    </row>
    <row r="17" spans="1:243" s="11" customFormat="1" ht="30.75" customHeight="1">
      <c r="A17" s="58">
        <v>3.01</v>
      </c>
      <c r="B17" s="60" t="s">
        <v>61</v>
      </c>
      <c r="C17" s="31" t="s">
        <v>28</v>
      </c>
      <c r="D17" s="36">
        <v>2</v>
      </c>
      <c r="E17" s="61" t="s">
        <v>84</v>
      </c>
      <c r="F17" s="62">
        <v>5481.95</v>
      </c>
      <c r="G17" s="35"/>
      <c r="H17" s="32"/>
      <c r="I17" s="52" t="s">
        <v>30</v>
      </c>
      <c r="J17" s="53">
        <f>IF(I17="Less(-)",-1,1)</f>
        <v>1</v>
      </c>
      <c r="K17" s="35" t="s">
        <v>36</v>
      </c>
      <c r="L17" s="35" t="s">
        <v>6</v>
      </c>
      <c r="M17" s="3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8">
        <f>total_amount_ba($B$2,$D$2,D17,F17,J17,K17,M17)</f>
        <v>10963.9</v>
      </c>
      <c r="BB17" s="39">
        <f>BA17+SUM(N17:AZ17)</f>
        <v>10963.9</v>
      </c>
      <c r="BC17" s="26" t="str">
        <f>SpellNumber(L17,BB17)</f>
        <v>INR  Ten Thousand Nine Hundred &amp; Sixty Three  and Paise Ninety Only</v>
      </c>
      <c r="IE17" s="12">
        <v>1.01</v>
      </c>
      <c r="IF17" s="12" t="s">
        <v>31</v>
      </c>
      <c r="IG17" s="12" t="s">
        <v>27</v>
      </c>
      <c r="IH17" s="12">
        <v>123.223</v>
      </c>
      <c r="II17" s="12" t="s">
        <v>29</v>
      </c>
    </row>
    <row r="18" spans="1:243" s="11" customFormat="1" ht="63.75">
      <c r="A18" s="58">
        <v>4</v>
      </c>
      <c r="B18" s="60" t="s">
        <v>62</v>
      </c>
      <c r="C18" s="31" t="s">
        <v>28</v>
      </c>
      <c r="D18" s="36"/>
      <c r="E18" s="61"/>
      <c r="F18" s="62"/>
      <c r="G18" s="35"/>
      <c r="H18" s="32"/>
      <c r="I18" s="52"/>
      <c r="J18" s="53"/>
      <c r="K18" s="35"/>
      <c r="L18" s="35"/>
      <c r="M18" s="37"/>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8"/>
      <c r="BB18" s="39"/>
      <c r="BC18" s="26"/>
      <c r="IE18" s="12">
        <v>1.01</v>
      </c>
      <c r="IF18" s="12" t="s">
        <v>31</v>
      </c>
      <c r="IG18" s="12" t="s">
        <v>27</v>
      </c>
      <c r="IH18" s="12">
        <v>123.223</v>
      </c>
      <c r="II18" s="12" t="s">
        <v>29</v>
      </c>
    </row>
    <row r="19" spans="1:243" s="11" customFormat="1" ht="27.75" customHeight="1">
      <c r="A19" s="58">
        <v>4.01</v>
      </c>
      <c r="B19" s="60" t="s">
        <v>63</v>
      </c>
      <c r="C19" s="31" t="s">
        <v>28</v>
      </c>
      <c r="D19" s="36">
        <v>50</v>
      </c>
      <c r="E19" s="51" t="s">
        <v>53</v>
      </c>
      <c r="F19" s="36">
        <v>274.8</v>
      </c>
      <c r="G19" s="35"/>
      <c r="H19" s="32"/>
      <c r="I19" s="52" t="s">
        <v>30</v>
      </c>
      <c r="J19" s="53">
        <f>IF(I19="Less(-)",-1,1)</f>
        <v>1</v>
      </c>
      <c r="K19" s="35" t="s">
        <v>36</v>
      </c>
      <c r="L19" s="35" t="s">
        <v>6</v>
      </c>
      <c r="M19" s="37"/>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8">
        <f>total_amount_ba($B$2,$D$2,D19,F19,J19,K19,M19)</f>
        <v>13740</v>
      </c>
      <c r="BB19" s="39">
        <f>BA19+SUM(N19:AZ19)</f>
        <v>13740</v>
      </c>
      <c r="BC19" s="26" t="str">
        <f>SpellNumber(L19,BB19)</f>
        <v>INR  Thirteen Thousand Seven Hundred &amp; Forty  Only</v>
      </c>
      <c r="IE19" s="12">
        <v>1.01</v>
      </c>
      <c r="IF19" s="12" t="s">
        <v>31</v>
      </c>
      <c r="IG19" s="12" t="s">
        <v>27</v>
      </c>
      <c r="IH19" s="12">
        <v>123.223</v>
      </c>
      <c r="II19" s="12" t="s">
        <v>29</v>
      </c>
    </row>
    <row r="20" spans="1:243" s="11" customFormat="1" ht="21" customHeight="1">
      <c r="A20" s="58">
        <v>5</v>
      </c>
      <c r="B20" s="28" t="s">
        <v>64</v>
      </c>
      <c r="C20" s="31" t="s">
        <v>28</v>
      </c>
      <c r="D20" s="51"/>
      <c r="E20" s="51"/>
      <c r="F20" s="36"/>
      <c r="G20" s="35"/>
      <c r="H20" s="32"/>
      <c r="I20" s="52"/>
      <c r="J20" s="53"/>
      <c r="K20" s="35"/>
      <c r="L20" s="35"/>
      <c r="M20" s="37"/>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8"/>
      <c r="BB20" s="39"/>
      <c r="BC20" s="26"/>
      <c r="IE20" s="12">
        <v>1.01</v>
      </c>
      <c r="IF20" s="12" t="s">
        <v>31</v>
      </c>
      <c r="IG20" s="12" t="s">
        <v>27</v>
      </c>
      <c r="IH20" s="12">
        <v>123.223</v>
      </c>
      <c r="II20" s="12" t="s">
        <v>29</v>
      </c>
    </row>
    <row r="21" spans="1:243" s="11" customFormat="1" ht="28.5" customHeight="1">
      <c r="A21" s="58">
        <v>5.01</v>
      </c>
      <c r="B21" s="28" t="s">
        <v>65</v>
      </c>
      <c r="C21" s="31" t="s">
        <v>28</v>
      </c>
      <c r="D21" s="36">
        <v>33</v>
      </c>
      <c r="E21" s="51" t="s">
        <v>44</v>
      </c>
      <c r="F21" s="36">
        <v>168.25</v>
      </c>
      <c r="G21" s="35"/>
      <c r="H21" s="32"/>
      <c r="I21" s="52" t="s">
        <v>30</v>
      </c>
      <c r="J21" s="53">
        <f>IF(I21="Less(-)",-1,1)</f>
        <v>1</v>
      </c>
      <c r="K21" s="35" t="s">
        <v>36</v>
      </c>
      <c r="L21" s="35" t="s">
        <v>6</v>
      </c>
      <c r="M21" s="37"/>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8">
        <f>total_amount_ba($B$2,$D$2,D21,F21,J21,K21,M21)</f>
        <v>5552.25</v>
      </c>
      <c r="BB21" s="39">
        <f>BA21+SUM(N21:AZ21)</f>
        <v>5552.25</v>
      </c>
      <c r="BC21" s="26" t="str">
        <f>SpellNumber(L21,BB21)</f>
        <v>INR  Five Thousand Five Hundred &amp; Fifty Two  and Paise Twenty Five Only</v>
      </c>
      <c r="IE21" s="12">
        <v>1.01</v>
      </c>
      <c r="IF21" s="12" t="s">
        <v>31</v>
      </c>
      <c r="IG21" s="12" t="s">
        <v>27</v>
      </c>
      <c r="IH21" s="12">
        <v>123.223</v>
      </c>
      <c r="II21" s="12" t="s">
        <v>29</v>
      </c>
    </row>
    <row r="22" spans="1:243" s="11" customFormat="1" ht="69.75" customHeight="1">
      <c r="A22" s="58">
        <v>6</v>
      </c>
      <c r="B22" s="28" t="s">
        <v>66</v>
      </c>
      <c r="C22" s="31" t="s">
        <v>28</v>
      </c>
      <c r="D22" s="51"/>
      <c r="E22" s="51"/>
      <c r="F22" s="36"/>
      <c r="G22" s="35"/>
      <c r="H22" s="32"/>
      <c r="I22" s="52"/>
      <c r="J22" s="53"/>
      <c r="K22" s="35"/>
      <c r="L22" s="35"/>
      <c r="M22" s="37"/>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8"/>
      <c r="BB22" s="39"/>
      <c r="BC22" s="26"/>
      <c r="IE22" s="12">
        <v>1.01</v>
      </c>
      <c r="IF22" s="12" t="s">
        <v>31</v>
      </c>
      <c r="IG22" s="12" t="s">
        <v>27</v>
      </c>
      <c r="IH22" s="12">
        <v>123.223</v>
      </c>
      <c r="II22" s="12" t="s">
        <v>29</v>
      </c>
    </row>
    <row r="23" spans="1:243" s="11" customFormat="1" ht="30.75" customHeight="1">
      <c r="A23" s="58">
        <v>6.01</v>
      </c>
      <c r="B23" s="28" t="s">
        <v>67</v>
      </c>
      <c r="C23" s="31" t="s">
        <v>28</v>
      </c>
      <c r="D23" s="36">
        <v>172</v>
      </c>
      <c r="E23" s="51" t="s">
        <v>44</v>
      </c>
      <c r="F23" s="36">
        <v>1169.55</v>
      </c>
      <c r="G23" s="35"/>
      <c r="H23" s="32"/>
      <c r="I23" s="52" t="s">
        <v>30</v>
      </c>
      <c r="J23" s="53">
        <f>IF(I23="Less(-)",-1,1)</f>
        <v>1</v>
      </c>
      <c r="K23" s="35" t="s">
        <v>36</v>
      </c>
      <c r="L23" s="35" t="s">
        <v>6</v>
      </c>
      <c r="M23" s="37"/>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8">
        <f>total_amount_ba($B$2,$D$2,D23,F23,J23,K23,M23)</f>
        <v>201162.6</v>
      </c>
      <c r="BB23" s="39">
        <f>BA23+SUM(N23:AZ23)</f>
        <v>201162.6</v>
      </c>
      <c r="BC23" s="26" t="str">
        <f>SpellNumber(L23,BB23)</f>
        <v>INR  Two Lakh One Thousand One Hundred &amp; Sixty Two  and Paise Sixty Only</v>
      </c>
      <c r="IE23" s="12">
        <v>1.01</v>
      </c>
      <c r="IF23" s="12" t="s">
        <v>31</v>
      </c>
      <c r="IG23" s="12" t="s">
        <v>27</v>
      </c>
      <c r="IH23" s="12">
        <v>123.223</v>
      </c>
      <c r="II23" s="12" t="s">
        <v>29</v>
      </c>
    </row>
    <row r="24" spans="1:243" s="11" customFormat="1" ht="121.5" customHeight="1">
      <c r="A24" s="29">
        <v>7</v>
      </c>
      <c r="B24" s="28" t="s">
        <v>68</v>
      </c>
      <c r="C24" s="31" t="s">
        <v>28</v>
      </c>
      <c r="D24" s="51"/>
      <c r="E24" s="51"/>
      <c r="F24" s="36"/>
      <c r="G24" s="35"/>
      <c r="H24" s="32"/>
      <c r="I24" s="52"/>
      <c r="J24" s="53"/>
      <c r="K24" s="35"/>
      <c r="L24" s="35"/>
      <c r="M24" s="37"/>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8"/>
      <c r="BB24" s="39"/>
      <c r="BC24" s="26"/>
      <c r="IE24" s="12">
        <v>1.01</v>
      </c>
      <c r="IF24" s="12" t="s">
        <v>31</v>
      </c>
      <c r="IG24" s="12" t="s">
        <v>27</v>
      </c>
      <c r="IH24" s="12">
        <v>123.223</v>
      </c>
      <c r="II24" s="12" t="s">
        <v>29</v>
      </c>
    </row>
    <row r="25" spans="1:243" s="11" customFormat="1" ht="24" customHeight="1">
      <c r="A25" s="29">
        <v>7.01</v>
      </c>
      <c r="B25" s="60" t="s">
        <v>69</v>
      </c>
      <c r="C25" s="31" t="s">
        <v>28</v>
      </c>
      <c r="D25" s="51"/>
      <c r="E25" s="51"/>
      <c r="F25" s="36"/>
      <c r="G25" s="35"/>
      <c r="H25" s="32"/>
      <c r="I25" s="52"/>
      <c r="J25" s="53"/>
      <c r="K25" s="35"/>
      <c r="L25" s="35"/>
      <c r="M25" s="37"/>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8"/>
      <c r="BB25" s="39"/>
      <c r="BC25" s="26"/>
      <c r="IE25" s="12">
        <v>1.01</v>
      </c>
      <c r="IF25" s="12" t="s">
        <v>31</v>
      </c>
      <c r="IG25" s="12" t="s">
        <v>27</v>
      </c>
      <c r="IH25" s="12">
        <v>123.223</v>
      </c>
      <c r="II25" s="12" t="s">
        <v>29</v>
      </c>
    </row>
    <row r="26" spans="1:243" s="11" customFormat="1" ht="30.75" customHeight="1">
      <c r="A26" s="29">
        <v>7.02</v>
      </c>
      <c r="B26" s="60" t="s">
        <v>70</v>
      </c>
      <c r="C26" s="31" t="s">
        <v>28</v>
      </c>
      <c r="D26" s="36">
        <v>190</v>
      </c>
      <c r="E26" s="61" t="s">
        <v>85</v>
      </c>
      <c r="F26" s="62">
        <v>355.2</v>
      </c>
      <c r="G26" s="35"/>
      <c r="H26" s="32"/>
      <c r="I26" s="52" t="s">
        <v>30</v>
      </c>
      <c r="J26" s="53">
        <f>IF(I26="Less(-)",-1,1)</f>
        <v>1</v>
      </c>
      <c r="K26" s="35" t="s">
        <v>36</v>
      </c>
      <c r="L26" s="35" t="s">
        <v>6</v>
      </c>
      <c r="M26" s="37"/>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8">
        <f>total_amount_ba($B$2,$D$2,D26,F26,J26,K26,M26)</f>
        <v>67488</v>
      </c>
      <c r="BB26" s="39">
        <f>BA26+SUM(N26:AZ26)</f>
        <v>67488</v>
      </c>
      <c r="BC26" s="26" t="str">
        <f>SpellNumber(L26,BB26)</f>
        <v>INR  Sixty Seven Thousand Four Hundred &amp; Eighty Eight  Only</v>
      </c>
      <c r="IE26" s="12">
        <v>1.01</v>
      </c>
      <c r="IF26" s="12" t="s">
        <v>31</v>
      </c>
      <c r="IG26" s="12" t="s">
        <v>27</v>
      </c>
      <c r="IH26" s="12">
        <v>123.223</v>
      </c>
      <c r="II26" s="12" t="s">
        <v>29</v>
      </c>
    </row>
    <row r="27" spans="1:243" s="11" customFormat="1" ht="51">
      <c r="A27" s="29">
        <v>8</v>
      </c>
      <c r="B27" s="28" t="s">
        <v>71</v>
      </c>
      <c r="C27" s="31" t="s">
        <v>28</v>
      </c>
      <c r="D27" s="51"/>
      <c r="E27" s="51"/>
      <c r="F27" s="36"/>
      <c r="G27" s="35"/>
      <c r="H27" s="32"/>
      <c r="I27" s="52"/>
      <c r="J27" s="53"/>
      <c r="K27" s="35"/>
      <c r="L27" s="35"/>
      <c r="M27" s="37"/>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8"/>
      <c r="BB27" s="39"/>
      <c r="BC27" s="26"/>
      <c r="IE27" s="12">
        <v>1.01</v>
      </c>
      <c r="IF27" s="12" t="s">
        <v>31</v>
      </c>
      <c r="IG27" s="12" t="s">
        <v>27</v>
      </c>
      <c r="IH27" s="12">
        <v>123.223</v>
      </c>
      <c r="II27" s="12" t="s">
        <v>29</v>
      </c>
    </row>
    <row r="28" spans="1:243" s="11" customFormat="1" ht="27.75" customHeight="1">
      <c r="A28" s="29">
        <v>8.01</v>
      </c>
      <c r="B28" s="60" t="s">
        <v>72</v>
      </c>
      <c r="C28" s="31" t="s">
        <v>28</v>
      </c>
      <c r="D28" s="36">
        <v>20</v>
      </c>
      <c r="E28" s="51" t="s">
        <v>44</v>
      </c>
      <c r="F28" s="36">
        <v>1003.95</v>
      </c>
      <c r="G28" s="35"/>
      <c r="H28" s="32"/>
      <c r="I28" s="52" t="s">
        <v>30</v>
      </c>
      <c r="J28" s="53">
        <f>IF(I28="Less(-)",-1,1)</f>
        <v>1</v>
      </c>
      <c r="K28" s="35" t="s">
        <v>36</v>
      </c>
      <c r="L28" s="35" t="s">
        <v>6</v>
      </c>
      <c r="M28" s="37"/>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8">
        <f>total_amount_ba($B$2,$D$2,D28,F28,J28,K28,M28)</f>
        <v>20079</v>
      </c>
      <c r="BB28" s="39">
        <f>BA28+SUM(N28:AZ28)</f>
        <v>20079</v>
      </c>
      <c r="BC28" s="26" t="str">
        <f>SpellNumber(L28,BB28)</f>
        <v>INR  Twenty Thousand  &amp;Seventy Nine  Only</v>
      </c>
      <c r="IE28" s="12">
        <v>1.01</v>
      </c>
      <c r="IF28" s="12" t="s">
        <v>31</v>
      </c>
      <c r="IG28" s="12" t="s">
        <v>27</v>
      </c>
      <c r="IH28" s="12">
        <v>123.223</v>
      </c>
      <c r="II28" s="12" t="s">
        <v>29</v>
      </c>
    </row>
    <row r="29" spans="1:243" s="11" customFormat="1" ht="42.75" customHeight="1">
      <c r="A29" s="29">
        <v>9</v>
      </c>
      <c r="B29" s="28" t="s">
        <v>73</v>
      </c>
      <c r="C29" s="31" t="s">
        <v>28</v>
      </c>
      <c r="D29" s="51"/>
      <c r="E29" s="51"/>
      <c r="F29" s="36"/>
      <c r="G29" s="35"/>
      <c r="H29" s="32"/>
      <c r="I29" s="52"/>
      <c r="J29" s="53"/>
      <c r="K29" s="35"/>
      <c r="L29" s="35"/>
      <c r="M29" s="37"/>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8"/>
      <c r="BB29" s="39"/>
      <c r="BC29" s="26"/>
      <c r="IE29" s="12">
        <v>1.01</v>
      </c>
      <c r="IF29" s="12" t="s">
        <v>31</v>
      </c>
      <c r="IG29" s="12" t="s">
        <v>27</v>
      </c>
      <c r="IH29" s="12">
        <v>123.223</v>
      </c>
      <c r="II29" s="12" t="s">
        <v>29</v>
      </c>
    </row>
    <row r="30" spans="1:243" s="11" customFormat="1" ht="28.5" customHeight="1">
      <c r="A30" s="29">
        <v>9.01</v>
      </c>
      <c r="B30" s="28" t="s">
        <v>74</v>
      </c>
      <c r="C30" s="31" t="s">
        <v>28</v>
      </c>
      <c r="D30" s="59">
        <v>24</v>
      </c>
      <c r="E30" s="51" t="s">
        <v>29</v>
      </c>
      <c r="F30" s="36">
        <v>51.1</v>
      </c>
      <c r="G30" s="35"/>
      <c r="H30" s="32"/>
      <c r="I30" s="52" t="s">
        <v>30</v>
      </c>
      <c r="J30" s="53">
        <f>IF(I30="Less(-)",-1,1)</f>
        <v>1</v>
      </c>
      <c r="K30" s="35" t="s">
        <v>36</v>
      </c>
      <c r="L30" s="35" t="s">
        <v>6</v>
      </c>
      <c r="M30" s="37"/>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8">
        <f>total_amount_ba($B$2,$D$2,D30,F30,J30,K30,M30)</f>
        <v>1226.4</v>
      </c>
      <c r="BB30" s="39">
        <f>BA30+SUM(N30:AZ30)</f>
        <v>1226.4</v>
      </c>
      <c r="BC30" s="26" t="str">
        <f>SpellNumber(L30,BB30)</f>
        <v>INR  One Thousand Two Hundred &amp; Twenty Six  and Paise Forty Only</v>
      </c>
      <c r="IE30" s="12">
        <v>1.01</v>
      </c>
      <c r="IF30" s="12" t="s">
        <v>31</v>
      </c>
      <c r="IG30" s="12" t="s">
        <v>27</v>
      </c>
      <c r="IH30" s="12">
        <v>123.223</v>
      </c>
      <c r="II30" s="12" t="s">
        <v>29</v>
      </c>
    </row>
    <row r="31" spans="1:243" s="11" customFormat="1" ht="43.5" customHeight="1">
      <c r="A31" s="29">
        <v>10</v>
      </c>
      <c r="B31" s="28" t="s">
        <v>75</v>
      </c>
      <c r="C31" s="31" t="s">
        <v>28</v>
      </c>
      <c r="D31" s="51"/>
      <c r="E31" s="51"/>
      <c r="F31" s="36"/>
      <c r="G31" s="35"/>
      <c r="H31" s="32"/>
      <c r="I31" s="52"/>
      <c r="J31" s="53"/>
      <c r="K31" s="35"/>
      <c r="L31" s="35"/>
      <c r="M31" s="37"/>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8"/>
      <c r="BB31" s="39"/>
      <c r="BC31" s="26"/>
      <c r="IE31" s="12">
        <v>1.01</v>
      </c>
      <c r="IF31" s="12" t="s">
        <v>31</v>
      </c>
      <c r="IG31" s="12" t="s">
        <v>27</v>
      </c>
      <c r="IH31" s="12">
        <v>123.223</v>
      </c>
      <c r="II31" s="12" t="s">
        <v>29</v>
      </c>
    </row>
    <row r="32" spans="1:243" s="11" customFormat="1" ht="30.75" customHeight="1">
      <c r="A32" s="29">
        <v>10.01</v>
      </c>
      <c r="B32" s="28" t="s">
        <v>76</v>
      </c>
      <c r="C32" s="31" t="s">
        <v>28</v>
      </c>
      <c r="D32" s="59">
        <v>24</v>
      </c>
      <c r="E32" s="51" t="s">
        <v>86</v>
      </c>
      <c r="F32" s="36">
        <v>64.3</v>
      </c>
      <c r="G32" s="35"/>
      <c r="H32" s="32"/>
      <c r="I32" s="52" t="s">
        <v>30</v>
      </c>
      <c r="J32" s="53">
        <f>IF(I32="Less(-)",-1,1)</f>
        <v>1</v>
      </c>
      <c r="K32" s="35" t="s">
        <v>36</v>
      </c>
      <c r="L32" s="35" t="s">
        <v>6</v>
      </c>
      <c r="M32" s="37"/>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8">
        <f>total_amount_ba($B$2,$D$2,D32,F32,J32,K32,M32)</f>
        <v>1543.2</v>
      </c>
      <c r="BB32" s="39">
        <f>BA32+SUM(N32:AZ32)</f>
        <v>1543.2</v>
      </c>
      <c r="BC32" s="26" t="str">
        <f>SpellNumber(L32,BB32)</f>
        <v>INR  One Thousand Five Hundred &amp; Forty Three  and Paise Twenty Only</v>
      </c>
      <c r="IE32" s="12">
        <v>1.01</v>
      </c>
      <c r="IF32" s="12" t="s">
        <v>31</v>
      </c>
      <c r="IG32" s="12" t="s">
        <v>27</v>
      </c>
      <c r="IH32" s="12">
        <v>123.223</v>
      </c>
      <c r="II32" s="12" t="s">
        <v>29</v>
      </c>
    </row>
    <row r="33" spans="1:243" s="11" customFormat="1" ht="184.5" customHeight="1">
      <c r="A33" s="29">
        <v>11</v>
      </c>
      <c r="B33" s="28" t="s">
        <v>77</v>
      </c>
      <c r="C33" s="31" t="s">
        <v>28</v>
      </c>
      <c r="D33" s="59"/>
      <c r="E33" s="51"/>
      <c r="F33" s="36"/>
      <c r="G33" s="35"/>
      <c r="H33" s="32"/>
      <c r="I33" s="52"/>
      <c r="J33" s="53"/>
      <c r="K33" s="35"/>
      <c r="L33" s="35"/>
      <c r="M33" s="37"/>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8"/>
      <c r="BB33" s="39"/>
      <c r="BC33" s="26"/>
      <c r="IE33" s="12">
        <v>1.01</v>
      </c>
      <c r="IF33" s="12" t="s">
        <v>31</v>
      </c>
      <c r="IG33" s="12" t="s">
        <v>27</v>
      </c>
      <c r="IH33" s="12">
        <v>123.223</v>
      </c>
      <c r="II33" s="12" t="s">
        <v>29</v>
      </c>
    </row>
    <row r="34" spans="1:243" s="11" customFormat="1" ht="84.75" customHeight="1">
      <c r="A34" s="29">
        <v>11.01</v>
      </c>
      <c r="B34" s="28" t="s">
        <v>78</v>
      </c>
      <c r="C34" s="31" t="s">
        <v>28</v>
      </c>
      <c r="D34" s="59"/>
      <c r="E34" s="51"/>
      <c r="F34" s="36"/>
      <c r="G34" s="35"/>
      <c r="H34" s="32"/>
      <c r="I34" s="52"/>
      <c r="J34" s="53"/>
      <c r="K34" s="35"/>
      <c r="L34" s="35"/>
      <c r="M34" s="37"/>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8"/>
      <c r="BB34" s="39"/>
      <c r="BC34" s="26"/>
      <c r="IE34" s="12">
        <v>1.01</v>
      </c>
      <c r="IF34" s="12" t="s">
        <v>31</v>
      </c>
      <c r="IG34" s="12" t="s">
        <v>27</v>
      </c>
      <c r="IH34" s="12">
        <v>123.223</v>
      </c>
      <c r="II34" s="12" t="s">
        <v>29</v>
      </c>
    </row>
    <row r="35" spans="1:243" s="11" customFormat="1" ht="80.25" customHeight="1">
      <c r="A35" s="29">
        <v>11.02</v>
      </c>
      <c r="B35" s="28" t="s">
        <v>79</v>
      </c>
      <c r="C35" s="31" t="s">
        <v>28</v>
      </c>
      <c r="D35" s="36">
        <v>139</v>
      </c>
      <c r="E35" s="61" t="s">
        <v>44</v>
      </c>
      <c r="F35" s="62">
        <v>1497.9</v>
      </c>
      <c r="G35" s="35"/>
      <c r="H35" s="32"/>
      <c r="I35" s="52" t="s">
        <v>30</v>
      </c>
      <c r="J35" s="53">
        <f>IF(I35="Less(-)",-1,1)</f>
        <v>1</v>
      </c>
      <c r="K35" s="35" t="s">
        <v>36</v>
      </c>
      <c r="L35" s="35" t="s">
        <v>6</v>
      </c>
      <c r="M35" s="37"/>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8">
        <f>total_amount_ba($B$2,$D$2,D35,F35,J35,K35,M35)</f>
        <v>208208.1</v>
      </c>
      <c r="BB35" s="39">
        <f>BA35+SUM(N35:AZ35)</f>
        <v>208208.1</v>
      </c>
      <c r="BC35" s="26" t="str">
        <f>SpellNumber(L35,BB35)</f>
        <v>INR  Two Lakh Eight Thousand Two Hundred &amp; Eight  and Paise Ten Only</v>
      </c>
      <c r="IE35" s="12">
        <v>1.01</v>
      </c>
      <c r="IF35" s="12" t="s">
        <v>31</v>
      </c>
      <c r="IG35" s="12" t="s">
        <v>27</v>
      </c>
      <c r="IH35" s="12">
        <v>123.223</v>
      </c>
      <c r="II35" s="12" t="s">
        <v>29</v>
      </c>
    </row>
    <row r="36" spans="1:243" s="11" customFormat="1" ht="45" customHeight="1">
      <c r="A36" s="29">
        <v>12</v>
      </c>
      <c r="B36" s="28" t="s">
        <v>55</v>
      </c>
      <c r="C36" s="31" t="s">
        <v>28</v>
      </c>
      <c r="D36" s="36">
        <v>572</v>
      </c>
      <c r="E36" s="51" t="s">
        <v>44</v>
      </c>
      <c r="F36" s="36">
        <v>10.8</v>
      </c>
      <c r="G36" s="35"/>
      <c r="H36" s="32"/>
      <c r="I36" s="52" t="s">
        <v>30</v>
      </c>
      <c r="J36" s="53">
        <f>IF(I36="Less(-)",-1,1)</f>
        <v>1</v>
      </c>
      <c r="K36" s="35" t="s">
        <v>36</v>
      </c>
      <c r="L36" s="35" t="s">
        <v>6</v>
      </c>
      <c r="M36" s="37"/>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8">
        <f>total_amount_ba($B$2,$D$2,D36,F36,J36,K36,M36)</f>
        <v>6177.6</v>
      </c>
      <c r="BB36" s="39">
        <f>BA36+SUM(N36:AZ36)</f>
        <v>6177.6</v>
      </c>
      <c r="BC36" s="26" t="str">
        <f>SpellNumber(L36,BB36)</f>
        <v>INR  Six Thousand One Hundred &amp; Seventy Seven  and Paise Sixty Only</v>
      </c>
      <c r="IE36" s="12">
        <v>1.01</v>
      </c>
      <c r="IF36" s="12" t="s">
        <v>31</v>
      </c>
      <c r="IG36" s="12" t="s">
        <v>27</v>
      </c>
      <c r="IH36" s="12">
        <v>123.223</v>
      </c>
      <c r="II36" s="12" t="s">
        <v>29</v>
      </c>
    </row>
    <row r="37" spans="1:243" s="11" customFormat="1" ht="44.25" customHeight="1">
      <c r="A37" s="29">
        <v>13</v>
      </c>
      <c r="B37" s="28" t="s">
        <v>51</v>
      </c>
      <c r="C37" s="31" t="s">
        <v>28</v>
      </c>
      <c r="D37" s="36">
        <v>572</v>
      </c>
      <c r="E37" s="51" t="s">
        <v>53</v>
      </c>
      <c r="F37" s="36">
        <v>87.35</v>
      </c>
      <c r="G37" s="35"/>
      <c r="H37" s="32"/>
      <c r="I37" s="52" t="s">
        <v>30</v>
      </c>
      <c r="J37" s="53">
        <f>IF(I37="Less(-)",-1,1)</f>
        <v>1</v>
      </c>
      <c r="K37" s="35" t="s">
        <v>36</v>
      </c>
      <c r="L37" s="35" t="s">
        <v>6</v>
      </c>
      <c r="M37" s="37"/>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8">
        <f>total_amount_ba($B$2,$D$2,D37,F37,J37,K37,M37)</f>
        <v>49964.2</v>
      </c>
      <c r="BB37" s="39">
        <f>BA37+SUM(N37:AZ37)</f>
        <v>49964.2</v>
      </c>
      <c r="BC37" s="26" t="str">
        <f>SpellNumber(L37,BB37)</f>
        <v>INR  Forty Nine Thousand Nine Hundred &amp; Sixty Four  and Paise Twenty Only</v>
      </c>
      <c r="IE37" s="12">
        <v>1.01</v>
      </c>
      <c r="IF37" s="12" t="s">
        <v>31</v>
      </c>
      <c r="IG37" s="12" t="s">
        <v>27</v>
      </c>
      <c r="IH37" s="12">
        <v>123.223</v>
      </c>
      <c r="II37" s="12" t="s">
        <v>29</v>
      </c>
    </row>
    <row r="38" spans="1:243" s="11" customFormat="1" ht="30.75" customHeight="1">
      <c r="A38" s="29">
        <v>14</v>
      </c>
      <c r="B38" s="28" t="s">
        <v>52</v>
      </c>
      <c r="C38" s="31" t="s">
        <v>28</v>
      </c>
      <c r="D38" s="51"/>
      <c r="E38" s="51"/>
      <c r="F38" s="36"/>
      <c r="G38" s="35"/>
      <c r="H38" s="32"/>
      <c r="I38" s="52"/>
      <c r="J38" s="53"/>
      <c r="K38" s="35"/>
      <c r="L38" s="35"/>
      <c r="M38" s="37"/>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8"/>
      <c r="BB38" s="39"/>
      <c r="BC38" s="26"/>
      <c r="IE38" s="12">
        <v>1.01</v>
      </c>
      <c r="IF38" s="12" t="s">
        <v>31</v>
      </c>
      <c r="IG38" s="12" t="s">
        <v>27</v>
      </c>
      <c r="IH38" s="12">
        <v>123.223</v>
      </c>
      <c r="II38" s="12" t="s">
        <v>29</v>
      </c>
    </row>
    <row r="39" spans="1:243" s="11" customFormat="1" ht="28.5" customHeight="1">
      <c r="A39" s="29">
        <v>14.01</v>
      </c>
      <c r="B39" s="30" t="s">
        <v>54</v>
      </c>
      <c r="C39" s="31" t="s">
        <v>28</v>
      </c>
      <c r="D39" s="36">
        <v>572</v>
      </c>
      <c r="E39" s="54" t="s">
        <v>44</v>
      </c>
      <c r="F39" s="40">
        <v>93.7</v>
      </c>
      <c r="G39" s="35"/>
      <c r="H39" s="32"/>
      <c r="I39" s="52" t="s">
        <v>30</v>
      </c>
      <c r="J39" s="53">
        <f>IF(I39="Less(-)",-1,1)</f>
        <v>1</v>
      </c>
      <c r="K39" s="35" t="s">
        <v>36</v>
      </c>
      <c r="L39" s="35" t="s">
        <v>6</v>
      </c>
      <c r="M39" s="37"/>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8">
        <f>total_amount_ba($B$2,$D$2,D39,F39,J39,K39,M39)</f>
        <v>53596.4</v>
      </c>
      <c r="BB39" s="39">
        <f>BA39+SUM(N39:AZ39)</f>
        <v>53596.4</v>
      </c>
      <c r="BC39" s="26" t="str">
        <f>SpellNumber(L39,BB39)</f>
        <v>INR  Fifty Three Thousand Five Hundred &amp; Ninety Six  and Paise Forty Only</v>
      </c>
      <c r="IE39" s="12">
        <v>1.01</v>
      </c>
      <c r="IF39" s="12" t="s">
        <v>31</v>
      </c>
      <c r="IG39" s="12" t="s">
        <v>27</v>
      </c>
      <c r="IH39" s="12">
        <v>123.223</v>
      </c>
      <c r="II39" s="12" t="s">
        <v>29</v>
      </c>
    </row>
    <row r="40" spans="1:243" s="11" customFormat="1" ht="30.75" customHeight="1">
      <c r="A40" s="29">
        <v>15</v>
      </c>
      <c r="B40" s="30" t="s">
        <v>80</v>
      </c>
      <c r="C40" s="31" t="s">
        <v>28</v>
      </c>
      <c r="D40" s="36"/>
      <c r="E40" s="54"/>
      <c r="F40" s="40"/>
      <c r="G40" s="35"/>
      <c r="H40" s="32"/>
      <c r="I40" s="52"/>
      <c r="J40" s="53"/>
      <c r="K40" s="35"/>
      <c r="L40" s="35"/>
      <c r="M40" s="37"/>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8"/>
      <c r="BB40" s="39"/>
      <c r="BC40" s="26"/>
      <c r="IE40" s="12">
        <v>1.01</v>
      </c>
      <c r="IF40" s="12" t="s">
        <v>31</v>
      </c>
      <c r="IG40" s="12" t="s">
        <v>27</v>
      </c>
      <c r="IH40" s="12">
        <v>123.223</v>
      </c>
      <c r="II40" s="12" t="s">
        <v>29</v>
      </c>
    </row>
    <row r="41" spans="1:243" s="11" customFormat="1" ht="30.75" customHeight="1">
      <c r="A41" s="29">
        <v>15.01</v>
      </c>
      <c r="B41" s="30" t="s">
        <v>81</v>
      </c>
      <c r="C41" s="31" t="s">
        <v>28</v>
      </c>
      <c r="D41" s="36">
        <v>200</v>
      </c>
      <c r="E41" s="54" t="s">
        <v>44</v>
      </c>
      <c r="F41" s="40">
        <v>33.35</v>
      </c>
      <c r="G41" s="35"/>
      <c r="H41" s="32"/>
      <c r="I41" s="52" t="s">
        <v>30</v>
      </c>
      <c r="J41" s="53">
        <f>IF(I41="Less(-)",-1,1)</f>
        <v>1</v>
      </c>
      <c r="K41" s="35" t="s">
        <v>36</v>
      </c>
      <c r="L41" s="35" t="s">
        <v>6</v>
      </c>
      <c r="M41" s="37"/>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8">
        <f>total_amount_ba($B$2,$D$2,D41,F41,J41,K41,M41)</f>
        <v>6670</v>
      </c>
      <c r="BB41" s="39">
        <f>BA41+SUM(N41:AZ41)</f>
        <v>6670</v>
      </c>
      <c r="BC41" s="26" t="str">
        <f>SpellNumber(L41,BB41)</f>
        <v>INR  Six Thousand Six Hundred &amp; Seventy  Only</v>
      </c>
      <c r="IE41" s="12">
        <v>1.01</v>
      </c>
      <c r="IF41" s="12" t="s">
        <v>31</v>
      </c>
      <c r="IG41" s="12" t="s">
        <v>27</v>
      </c>
      <c r="IH41" s="12">
        <v>123.223</v>
      </c>
      <c r="II41" s="12" t="s">
        <v>29</v>
      </c>
    </row>
    <row r="42" spans="1:243" s="11" customFormat="1" ht="25.5">
      <c r="A42" s="29">
        <v>16</v>
      </c>
      <c r="B42" s="28" t="s">
        <v>88</v>
      </c>
      <c r="C42" s="31" t="s">
        <v>28</v>
      </c>
      <c r="D42" s="36"/>
      <c r="E42" s="51"/>
      <c r="F42" s="36"/>
      <c r="G42" s="35"/>
      <c r="H42" s="32"/>
      <c r="I42" s="52"/>
      <c r="J42" s="53"/>
      <c r="K42" s="35"/>
      <c r="L42" s="35"/>
      <c r="M42" s="37"/>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8"/>
      <c r="BB42" s="39"/>
      <c r="BC42" s="26"/>
      <c r="IE42" s="12">
        <v>1.01</v>
      </c>
      <c r="IF42" s="12" t="s">
        <v>31</v>
      </c>
      <c r="IG42" s="12" t="s">
        <v>27</v>
      </c>
      <c r="IH42" s="12">
        <v>123.223</v>
      </c>
      <c r="II42" s="12" t="s">
        <v>29</v>
      </c>
    </row>
    <row r="43" spans="1:243" s="11" customFormat="1" ht="24" customHeight="1">
      <c r="A43" s="29">
        <v>16.01</v>
      </c>
      <c r="B43" s="28" t="s">
        <v>82</v>
      </c>
      <c r="C43" s="31" t="s">
        <v>28</v>
      </c>
      <c r="D43" s="36">
        <v>200</v>
      </c>
      <c r="E43" s="51" t="s">
        <v>44</v>
      </c>
      <c r="F43" s="36">
        <v>78.4</v>
      </c>
      <c r="G43" s="35"/>
      <c r="H43" s="32"/>
      <c r="I43" s="52" t="s">
        <v>30</v>
      </c>
      <c r="J43" s="53">
        <f>IF(I43="Less(-)",-1,1)</f>
        <v>1</v>
      </c>
      <c r="K43" s="35" t="s">
        <v>36</v>
      </c>
      <c r="L43" s="35" t="s">
        <v>6</v>
      </c>
      <c r="M43" s="37"/>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8">
        <f>total_amount_ba($B$2,$D$2,D43,F43,J43,K43,M43)</f>
        <v>15680</v>
      </c>
      <c r="BB43" s="39">
        <f>BA43+SUM(N43:AZ43)</f>
        <v>15680</v>
      </c>
      <c r="BC43" s="26" t="str">
        <f>SpellNumber(L43,BB43)</f>
        <v>INR  Fifteen Thousand Six Hundred &amp; Eighty  Only</v>
      </c>
      <c r="IE43" s="12">
        <v>1.01</v>
      </c>
      <c r="IF43" s="12" t="s">
        <v>31</v>
      </c>
      <c r="IG43" s="12" t="s">
        <v>27</v>
      </c>
      <c r="IH43" s="12">
        <v>123.223</v>
      </c>
      <c r="II43" s="12" t="s">
        <v>29</v>
      </c>
    </row>
    <row r="44" spans="1:243" s="11" customFormat="1" ht="30.75" customHeight="1">
      <c r="A44" s="29">
        <v>17</v>
      </c>
      <c r="B44" s="28" t="s">
        <v>83</v>
      </c>
      <c r="C44" s="31" t="s">
        <v>28</v>
      </c>
      <c r="D44" s="59">
        <v>2</v>
      </c>
      <c r="E44" s="51" t="s">
        <v>87</v>
      </c>
      <c r="F44" s="36">
        <v>339</v>
      </c>
      <c r="G44" s="35"/>
      <c r="H44" s="32"/>
      <c r="I44" s="52" t="s">
        <v>30</v>
      </c>
      <c r="J44" s="53">
        <f>IF(I44="Less(-)",-1,1)</f>
        <v>1</v>
      </c>
      <c r="K44" s="35" t="s">
        <v>36</v>
      </c>
      <c r="L44" s="35" t="s">
        <v>6</v>
      </c>
      <c r="M44" s="37"/>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8">
        <f>total_amount_ba($B$2,$D$2,D44,F44,J44,K44,M44)</f>
        <v>678</v>
      </c>
      <c r="BB44" s="39">
        <f>BA44+SUM(N44:AZ44)</f>
        <v>678</v>
      </c>
      <c r="BC44" s="26" t="str">
        <f>SpellNumber(L44,BB44)</f>
        <v>INR  Six Hundred &amp; Seventy Eight  Only</v>
      </c>
      <c r="IE44" s="12">
        <v>1.01</v>
      </c>
      <c r="IF44" s="12" t="s">
        <v>31</v>
      </c>
      <c r="IG44" s="12" t="s">
        <v>27</v>
      </c>
      <c r="IH44" s="12">
        <v>123.223</v>
      </c>
      <c r="II44" s="12" t="s">
        <v>29</v>
      </c>
    </row>
    <row r="45" spans="1:243" s="11" customFormat="1" ht="34.5" customHeight="1">
      <c r="A45" s="41" t="s">
        <v>34</v>
      </c>
      <c r="B45" s="41"/>
      <c r="C45" s="26"/>
      <c r="D45" s="52"/>
      <c r="E45" s="52"/>
      <c r="F45" s="52"/>
      <c r="G45" s="52"/>
      <c r="H45" s="55"/>
      <c r="I45" s="55"/>
      <c r="J45" s="55"/>
      <c r="K45" s="55"/>
      <c r="L45" s="52"/>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0">
        <f>SUM(BA14:BA44)</f>
        <v>665462.95</v>
      </c>
      <c r="BB45" s="50">
        <f>SUM(BB13:BB44)</f>
        <v>665462.95</v>
      </c>
      <c r="BC45" s="26" t="str">
        <f>SpellNumber($E$2,BB45)</f>
        <v>INR  Six Lakh Sixty Five Thousand Four Hundred &amp; Sixty Two  and Paise Ninety Five Only</v>
      </c>
      <c r="IE45" s="12">
        <v>4</v>
      </c>
      <c r="IF45" s="12" t="s">
        <v>32</v>
      </c>
      <c r="IG45" s="12" t="s">
        <v>33</v>
      </c>
      <c r="IH45" s="12">
        <v>10</v>
      </c>
      <c r="II45" s="12" t="s">
        <v>29</v>
      </c>
    </row>
    <row r="46" spans="1:243" s="13" customFormat="1" ht="33.75" customHeight="1">
      <c r="A46" s="41" t="s">
        <v>38</v>
      </c>
      <c r="B46" s="41"/>
      <c r="C46" s="42"/>
      <c r="D46" s="43"/>
      <c r="E46" s="44" t="s">
        <v>41</v>
      </c>
      <c r="F46" s="45"/>
      <c r="G46" s="46"/>
      <c r="H46" s="34"/>
      <c r="I46" s="34"/>
      <c r="J46" s="34"/>
      <c r="K46" s="43"/>
      <c r="L46" s="47"/>
      <c r="M46" s="48"/>
      <c r="N46" s="34"/>
      <c r="O46" s="33"/>
      <c r="P46" s="33"/>
      <c r="Q46" s="33"/>
      <c r="R46" s="33"/>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49">
        <f>IF(ISBLANK(F46),0,IF(E46="Excess (+)",ROUND(BA45+(BA45*F46),2),IF(E46="Less (-)",ROUND(BA45+(BA45*F46*(-1)),2),IF(E46="At Par",BA45,0))))</f>
        <v>0</v>
      </c>
      <c r="BB46" s="50">
        <f>ROUND(BA46,0)</f>
        <v>0</v>
      </c>
      <c r="BC46" s="26" t="str">
        <f>SpellNumber($E$2,BA46)</f>
        <v>INR Zero Only</v>
      </c>
      <c r="IE46" s="14"/>
      <c r="IF46" s="14"/>
      <c r="IG46" s="14"/>
      <c r="IH46" s="14"/>
      <c r="II46" s="14"/>
    </row>
    <row r="47" spans="1:243" s="13" customFormat="1" ht="41.25" customHeight="1">
      <c r="A47" s="27" t="s">
        <v>37</v>
      </c>
      <c r="B47" s="27"/>
      <c r="C47" s="63" t="str">
        <f>SpellNumber($E$2,BA46)</f>
        <v>INR Zero Only</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IE47" s="14"/>
      <c r="IF47" s="14"/>
      <c r="IG47" s="14"/>
      <c r="IH47" s="14"/>
      <c r="II47" s="14"/>
    </row>
    <row r="48" spans="3:243" s="9" customFormat="1" ht="15">
      <c r="C48" s="15"/>
      <c r="D48" s="15"/>
      <c r="E48" s="15"/>
      <c r="F48" s="15"/>
      <c r="G48" s="15"/>
      <c r="H48" s="15"/>
      <c r="I48" s="15"/>
      <c r="J48" s="15"/>
      <c r="K48" s="15"/>
      <c r="L48" s="15"/>
      <c r="M48" s="15"/>
      <c r="O48" s="15"/>
      <c r="BA48" s="15"/>
      <c r="BC48" s="15"/>
      <c r="IE48" s="10"/>
      <c r="IF48" s="10"/>
      <c r="IG48" s="10"/>
      <c r="IH48" s="10"/>
      <c r="II48" s="10"/>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3" ht="15"/>
    <row r="74" ht="15"/>
  </sheetData>
  <sheetProtection password="DFDA" sheet="1" selectLockedCells="1"/>
  <mergeCells count="8">
    <mergeCell ref="C47:BC47"/>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
      <formula1>IF(E46="Select",-1,IF(E46="At Par",0,0))</formula1>
      <formula2>IF(E46="Select",-1,IF(E46="At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
      <formula1>0</formula1>
      <formula2>IF(E46&lt;&gt;"Select",99.9,0)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allowBlank="1" showInputMessage="1" showErrorMessage="1" sqref="E46">
      <formula1>"Select, Excess (+), Less (-)"</formula1>
    </dataValidation>
    <dataValidation type="decimal" allowBlank="1" showInputMessage="1" showErrorMessage="1" promptTitle="Rate Entry" prompt="Please enter VAT charges in Rupees for this item. " errorTitle="Invaid Entry" error="Only Numeric Values are allowed. " sqref="M13:M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type="list" allowBlank="1" showInputMessage="1" showErrorMessage="1" sqref="L13:L4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4 F13:F44">
      <formula1>0</formula1>
      <formula2>999999999999999</formula2>
    </dataValidation>
    <dataValidation allowBlank="1" showInputMessage="1" showErrorMessage="1" promptTitle="Units" prompt="Please enter Units in text" sqref="E13:E44"/>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allowBlank="1" showInputMessage="1" showErrorMessage="1" promptTitle="Itemcode/Make" prompt="Please enter text" sqref="C13:C44"/>
    <dataValidation type="decimal" allowBlank="1" showInputMessage="1" showErrorMessage="1" errorTitle="Invalid Entry" error="Only Numeric Values are allowed. " sqref="A13:A44">
      <formula1>0</formula1>
      <formula2>999999999999999</formula2>
    </dataValidation>
    <dataValidation type="list" showInputMessage="1" showErrorMessage="1" sqref="I13:I44">
      <formula1>"Excess(+), Less(-)"</formula1>
    </dataValidation>
    <dataValidation allowBlank="1" showInputMessage="1" showErrorMessage="1" promptTitle="Addition / Deduction" prompt="Please Choose the correct One" sqref="J13:J44"/>
    <dataValidation type="list" allowBlank="1" showInputMessage="1" showErrorMessage="1" sqref="C2">
      <formula1>"Normal, SingleWindow, Alternate"</formula1>
    </dataValidation>
    <dataValidation type="list" allowBlank="1" showInputMessage="1" showErrorMessage="1" sqref="K13:K4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