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<sst xmlns="http://schemas.openxmlformats.org/spreadsheetml/2006/main" count="115" uniqueCount="56">
  <si>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</si>
  <si>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</si>
  <si>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</si>
  <si>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</si>
  <si>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</si>
  <si>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</si>
  <si>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</si>
  <si>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</si>
  <si>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</si>
  <si>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</si>
  <si>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</si>
  <si>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</si>
  <si>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</si>
  <si>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</si>
  <si>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</si>
  <si>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</si>
  <si>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</si>
  <si>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</si>
  <si>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</si>
  <si>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</si>
  <si>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</si>
  <si>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</si>
  <si>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</si>
  <si>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</si>
  <si>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</si>
  <si>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</si>
  <si>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</si>
  <si>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</si>
  <si>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</si>
  <si>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</si>
  <si>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</si>
  <si>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</si>
  <si>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</si>
  <si>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</si>
  <si>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</si>
  <si>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</si>
  <si>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</si>
  <si>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</si>
  <si>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</si>
  <si>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</si>
  <si>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</si>
  <si>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</si>
  <si>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</si>
  <si>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</si>
  <si>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</si>
  <si>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</si>
  <si>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</si>
  <si>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</si>
  <si>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</si>
  <si>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</si>
  <si>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</si>
  <si>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Sqm</t>
  </si>
  <si>
    <t>Name of Work: Water proofing work of existing old roof in Vivekanand and Mess area of Vishwesharaiya Hostel, IIT(BHU), Varanasi.</t>
  </si>
  <si>
    <t>Removing of old plaster of parapet wall upto 450mm height and Re - plastering it with cement sand mortar adding integral water proofing compound after two coat of latex bond coat ( 1:4:8 ie 1Latex: 4Water : 8 Cement ).</t>
  </si>
  <si>
    <t>Water proofing work with Acrylic Polymer coating in following stages.                                                                                    (i) cleaning of existing surface with steel wire brush. Clean from all dust dirt and loose material                                          
(ii) Surface preparation &amp; joint repair with polymer modified mortar.                                                                                         (iii) Repair of surface with Acrylic polymer mortar.                            
(iv) Waterproof coating with two coat of acrylic Polymer</t>
  </si>
  <si>
    <t>Contract No:  IIT(BHU)/IWD/CT/44/2018-19/1133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</si>
</sst>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6"/>
      <name val="Arial"/>
      <family val="2"/>
    </font>
    <font>
      <b/>
      <sz val="9"/>
      <color indexed="57"/>
      <name val="Arial"/>
      <family val="2"/>
    </font>
    <font>
      <b/>
      <sz val="9"/>
      <color indexed="18"/>
      <name val="Arial"/>
      <family val="2"/>
    </font>
    <font>
      <sz val="9"/>
      <color indexed="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sz val="9"/>
      <color rgb="FF000000"/>
      <name val="Arial"/>
      <family val="2"/>
    </font>
    <font>
      <sz val="9"/>
      <color theme="1"/>
      <name val="Arial"/>
      <family val="2"/>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top style="thin"/>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Font="1" applyAlignment="1">
      <alignment/>
    </xf>
    <xf numFmtId="0" fontId="2" fillId="0" borderId="0" xfId="57" applyNumberFormat="1" applyFont="1" applyFill="1" applyBorder="1" applyAlignment="1">
      <alignment vertical="center"/>
      <protection/>
    </xf>
    <xf numFmtId="0" fontId="60"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0" xfId="57" applyNumberFormat="1" applyFont="1" applyFill="1">
      <alignment/>
      <protection/>
    </xf>
    <xf numFmtId="0" fontId="60" fillId="0" borderId="0" xfId="57" applyNumberFormat="1" applyFont="1" applyFill="1">
      <alignment/>
      <protection/>
    </xf>
    <xf numFmtId="0" fontId="2"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2"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9" applyNumberFormat="1" applyFont="1" applyFill="1" applyBorder="1" applyAlignment="1">
      <alignment horizontal="left" vertical="top" wrapText="1"/>
      <protection/>
    </xf>
    <xf numFmtId="0" fontId="65"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6" fillId="33" borderId="12" xfId="59" applyNumberFormat="1" applyFont="1" applyFill="1" applyBorder="1" applyAlignment="1" applyProtection="1">
      <alignment vertical="top" wrapText="1"/>
      <protection locked="0"/>
    </xf>
    <xf numFmtId="10" fontId="66" fillId="33" borderId="12" xfId="64" applyNumberFormat="1" applyFont="1" applyFill="1" applyBorder="1" applyAlignment="1" applyProtection="1">
      <alignment horizontal="center" vertical="top" wrapText="1"/>
      <protection locked="0"/>
    </xf>
    <xf numFmtId="0" fontId="65"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67"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68" fillId="0" borderId="12" xfId="59" applyNumberFormat="1" applyFont="1" applyFill="1" applyBorder="1" applyAlignment="1">
      <alignment vertical="top" wrapText="1"/>
      <protection/>
    </xf>
    <xf numFmtId="0" fontId="69" fillId="0" borderId="12" xfId="59" applyNumberFormat="1" applyFont="1" applyFill="1" applyBorder="1" applyAlignment="1">
      <alignment horizontal="left" vertical="top" wrapText="1"/>
      <protection/>
    </xf>
    <xf numFmtId="0" fontId="11" fillId="0" borderId="12" xfId="0" applyFont="1" applyBorder="1" applyAlignment="1">
      <alignment horizontal="center" vertical="top" wrapText="1"/>
    </xf>
    <xf numFmtId="0" fontId="64" fillId="0" borderId="0" xfId="59" applyNumberFormat="1" applyFont="1" applyFill="1" applyBorder="1" applyAlignment="1" applyProtection="1">
      <alignment horizontal="center" vertical="top"/>
      <protection/>
    </xf>
    <xf numFmtId="0" fontId="11"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2" fontId="2" fillId="0" borderId="12" xfId="0" applyNumberFormat="1" applyFont="1" applyBorder="1" applyAlignment="1">
      <alignment horizontal="center"/>
    </xf>
    <xf numFmtId="166" fontId="70" fillId="34" borderId="12" xfId="0" applyNumberFormat="1" applyFont="1" applyFill="1" applyBorder="1" applyAlignment="1">
      <alignment horizontal="center"/>
    </xf>
    <xf numFmtId="2" fontId="70" fillId="34" borderId="12" xfId="0" applyNumberFormat="1" applyFont="1" applyFill="1" applyBorder="1" applyAlignment="1">
      <alignment horizontal="center"/>
    </xf>
    <xf numFmtId="0" fontId="12" fillId="0" borderId="12" xfId="57" applyNumberFormat="1" applyFont="1" applyFill="1" applyBorder="1" applyAlignment="1" applyProtection="1">
      <alignment horizontal="right"/>
      <protection locked="0"/>
    </xf>
    <xf numFmtId="0" fontId="12" fillId="0" borderId="12" xfId="57" applyNumberFormat="1" applyFont="1" applyFill="1" applyBorder="1" applyAlignment="1" applyProtection="1">
      <alignment horizontal="right"/>
      <protection/>
    </xf>
    <xf numFmtId="0" fontId="11" fillId="0" borderId="12" xfId="59" applyNumberFormat="1" applyFont="1" applyFill="1" applyBorder="1" applyAlignment="1">
      <alignment horizontal="right"/>
      <protection/>
    </xf>
    <xf numFmtId="0" fontId="11" fillId="0" borderId="12" xfId="57" applyNumberFormat="1" applyFont="1" applyFill="1" applyBorder="1" applyAlignment="1">
      <alignment horizontal="right"/>
      <protection/>
    </xf>
    <xf numFmtId="0" fontId="12" fillId="33" borderId="12" xfId="57" applyNumberFormat="1" applyFont="1" applyFill="1" applyBorder="1" applyAlignment="1" applyProtection="1">
      <alignment horizontal="right"/>
      <protection locked="0"/>
    </xf>
    <xf numFmtId="2" fontId="12" fillId="0" borderId="12" xfId="59" applyNumberFormat="1" applyFont="1" applyFill="1" applyBorder="1" applyAlignment="1">
      <alignment horizontal="right"/>
      <protection/>
    </xf>
    <xf numFmtId="2" fontId="12" fillId="0" borderId="12" xfId="58" applyNumberFormat="1" applyFont="1" applyFill="1" applyBorder="1" applyAlignment="1">
      <alignment horizontal="right"/>
      <protection/>
    </xf>
    <xf numFmtId="0" fontId="11" fillId="0" borderId="12" xfId="59" applyNumberFormat="1" applyFont="1" applyFill="1" applyBorder="1" applyAlignment="1">
      <alignment/>
      <protection/>
    </xf>
    <xf numFmtId="2" fontId="2" fillId="0" borderId="11" xfId="0" applyNumberFormat="1" applyFont="1" applyBorder="1" applyAlignment="1">
      <alignment horizontal="center"/>
    </xf>
    <xf numFmtId="0" fontId="15" fillId="0" borderId="12" xfId="59" applyNumberFormat="1" applyFont="1" applyFill="1" applyBorder="1" applyAlignment="1">
      <alignment horizontal="right"/>
      <protection/>
    </xf>
    <xf numFmtId="2" fontId="15" fillId="0" borderId="12" xfId="59" applyNumberFormat="1" applyFont="1" applyFill="1" applyBorder="1" applyAlignment="1">
      <alignment horizontal="right"/>
      <protection/>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2" fillId="0" borderId="16"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46"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5.5742187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67" t="str">
        <f>B2&amp;" BoQ"</f>
        <v>Percentage BoQ</v>
      </c>
      <c r="B1" s="67"/>
      <c r="C1" s="67"/>
      <c r="D1" s="67"/>
      <c r="E1" s="67"/>
      <c r="F1" s="67"/>
      <c r="G1" s="67"/>
      <c r="H1" s="67"/>
      <c r="I1" s="67"/>
      <c r="J1" s="67"/>
      <c r="K1" s="67"/>
      <c r="L1" s="67"/>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44"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45"/>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8" t="s">
        <v>43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4"/>
      <c r="IF4" s="4"/>
      <c r="IG4" s="4"/>
      <c r="IH4" s="4"/>
      <c r="II4" s="4"/>
    </row>
    <row r="5" spans="1:243" s="3" customFormat="1" ht="30.75" customHeight="1">
      <c r="A5" s="68" t="s">
        <v>52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4"/>
      <c r="IF5" s="4"/>
      <c r="IG5" s="4"/>
      <c r="IH5" s="4"/>
      <c r="II5" s="4"/>
    </row>
    <row r="6" spans="1:243" s="3" customFormat="1" ht="30.75" customHeight="1">
      <c r="A6" s="68" t="s">
        <v>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4"/>
      <c r="IF6" s="4"/>
      <c r="IG6" s="4"/>
      <c r="IH6" s="4"/>
      <c r="II6" s="4"/>
    </row>
    <row r="7" spans="1:243" s="3"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4"/>
      <c r="IF7" s="4"/>
      <c r="IG7" s="4"/>
      <c r="IH7" s="4"/>
      <c r="II7" s="4"/>
    </row>
    <row r="8" spans="1:243" s="5" customFormat="1" ht="58.5" customHeight="1">
      <c r="A8" s="23" t="s">
        <v>42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6"/>
      <c r="IF8" s="6"/>
      <c r="IG8" s="6"/>
      <c r="IH8" s="6"/>
      <c r="II8" s="6"/>
    </row>
    <row r="9" spans="1:243" s="7" customFormat="1" ht="61.5" customHeight="1">
      <c r="A9" s="64" t="s">
        <v>44</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8"/>
      <c r="IF9" s="8"/>
      <c r="IG9" s="8"/>
      <c r="IH9" s="8"/>
      <c r="II9" s="8"/>
    </row>
    <row r="10" spans="1:243" s="9" customFormat="1" ht="18.75" customHeight="1">
      <c r="A10" s="24" t="s">
        <v>45</v>
      </c>
      <c r="B10" s="24" t="s">
        <v>46</v>
      </c>
      <c r="C10" s="24" t="s">
        <v>46</v>
      </c>
      <c r="D10" s="24" t="s">
        <v>45</v>
      </c>
      <c r="E10" s="24" t="s">
        <v>46</v>
      </c>
      <c r="F10" s="24" t="s">
        <v>8</v>
      </c>
      <c r="G10" s="24" t="s">
        <v>8</v>
      </c>
      <c r="H10" s="24" t="s">
        <v>9</v>
      </c>
      <c r="I10" s="24" t="s">
        <v>46</v>
      </c>
      <c r="J10" s="24" t="s">
        <v>45</v>
      </c>
      <c r="K10" s="24" t="s">
        <v>47</v>
      </c>
      <c r="L10" s="24" t="s">
        <v>46</v>
      </c>
      <c r="M10" s="24" t="s">
        <v>45</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45</v>
      </c>
      <c r="AU10" s="24" t="s">
        <v>45</v>
      </c>
      <c r="AV10" s="24" t="s">
        <v>9</v>
      </c>
      <c r="AW10" s="24" t="s">
        <v>9</v>
      </c>
      <c r="AX10" s="24" t="s">
        <v>45</v>
      </c>
      <c r="AY10" s="24" t="s">
        <v>45</v>
      </c>
      <c r="AZ10" s="24" t="s">
        <v>10</v>
      </c>
      <c r="BA10" s="24" t="s">
        <v>45</v>
      </c>
      <c r="BB10" s="24" t="s">
        <v>45</v>
      </c>
      <c r="BC10" s="24" t="s">
        <v>46</v>
      </c>
      <c r="IE10" s="10"/>
      <c r="IF10" s="10"/>
      <c r="IG10" s="10"/>
      <c r="IH10" s="10"/>
      <c r="II10" s="10"/>
    </row>
    <row r="11" spans="1:243" s="9" customFormat="1" ht="94.5" customHeight="1">
      <c r="A11" s="25" t="s">
        <v>0</v>
      </c>
      <c r="B11" s="25" t="s">
        <v>11</v>
      </c>
      <c r="C11" s="25" t="s">
        <v>1</v>
      </c>
      <c r="D11" s="25" t="s">
        <v>12</v>
      </c>
      <c r="E11" s="25" t="s">
        <v>13</v>
      </c>
      <c r="F11" s="25" t="s">
        <v>48</v>
      </c>
      <c r="G11" s="25"/>
      <c r="H11" s="25"/>
      <c r="I11" s="25" t="s">
        <v>14</v>
      </c>
      <c r="J11" s="25" t="s">
        <v>15</v>
      </c>
      <c r="K11" s="25" t="s">
        <v>16</v>
      </c>
      <c r="L11" s="25" t="s">
        <v>17</v>
      </c>
      <c r="M11" s="40" t="s">
        <v>49</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41" t="s">
        <v>50</v>
      </c>
      <c r="BB11" s="41" t="s">
        <v>25</v>
      </c>
      <c r="BC11" s="41"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101.25" customHeight="1">
      <c r="A13" s="43">
        <v>1</v>
      </c>
      <c r="B13" s="47" t="s">
        <v>54</v>
      </c>
      <c r="C13" s="42" t="s">
        <v>28</v>
      </c>
      <c r="D13" s="49">
        <v>3915</v>
      </c>
      <c r="E13" s="50" t="s">
        <v>51</v>
      </c>
      <c r="F13" s="51">
        <v>400</v>
      </c>
      <c r="G13" s="52"/>
      <c r="H13" s="53"/>
      <c r="I13" s="54" t="s">
        <v>30</v>
      </c>
      <c r="J13" s="55">
        <f>IF(I13="Less(-)",-1,1)</f>
        <v>1</v>
      </c>
      <c r="K13" s="52" t="s">
        <v>36</v>
      </c>
      <c r="L13" s="52" t="s">
        <v>6</v>
      </c>
      <c r="M13" s="56"/>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7">
        <f>total_amount_ba($B$2,$D$2,D13,F13,J13,K13,M13)</f>
        <v>1566000</v>
      </c>
      <c r="BB13" s="58">
        <f>BA13+SUM(N13:AZ13)</f>
        <v>1566000</v>
      </c>
      <c r="BC13" s="59" t="str">
        <f>SpellNumber(L13,BB13)</f>
        <v>INR  Fifteen Lakh Sixty Six Thousand    Only</v>
      </c>
      <c r="IE13" s="12">
        <v>1.01</v>
      </c>
      <c r="IF13" s="12" t="s">
        <v>31</v>
      </c>
      <c r="IG13" s="12" t="s">
        <v>27</v>
      </c>
      <c r="IH13" s="12">
        <v>123.223</v>
      </c>
      <c r="II13" s="12" t="s">
        <v>29</v>
      </c>
    </row>
    <row r="14" spans="1:243" s="11" customFormat="1" ht="30.75" customHeight="1">
      <c r="A14" s="43">
        <v>2</v>
      </c>
      <c r="B14" s="48" t="s">
        <v>53</v>
      </c>
      <c r="C14" s="42" t="s">
        <v>28</v>
      </c>
      <c r="D14" s="60">
        <v>330</v>
      </c>
      <c r="E14" s="50" t="s">
        <v>51</v>
      </c>
      <c r="F14" s="51">
        <v>350</v>
      </c>
      <c r="G14" s="52"/>
      <c r="H14" s="53"/>
      <c r="I14" s="54" t="s">
        <v>30</v>
      </c>
      <c r="J14" s="55">
        <f>IF(I14="Less(-)",-1,1)</f>
        <v>1</v>
      </c>
      <c r="K14" s="52" t="s">
        <v>36</v>
      </c>
      <c r="L14" s="52" t="s">
        <v>6</v>
      </c>
      <c r="M14" s="56"/>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7">
        <f>total_amount_ba($B$2,$D$2,D14,F14,J14,K14,M14)</f>
        <v>115500</v>
      </c>
      <c r="BB14" s="58">
        <f>BA14+SUM(N14:AZ14)</f>
        <v>115500</v>
      </c>
      <c r="BC14" s="59" t="str">
        <f>SpellNumber(L14,BB14)</f>
        <v>INR  One Lakh Fifteen Thousand Five Hundred    Only</v>
      </c>
      <c r="IE14" s="12">
        <v>1.01</v>
      </c>
      <c r="IF14" s="12" t="s">
        <v>31</v>
      </c>
      <c r="IG14" s="12" t="s">
        <v>27</v>
      </c>
      <c r="IH14" s="12">
        <v>123.223</v>
      </c>
      <c r="II14" s="12" t="s">
        <v>29</v>
      </c>
    </row>
    <row r="15" spans="1:243" s="11" customFormat="1" ht="34.5" customHeight="1">
      <c r="A15" s="30" t="s">
        <v>34</v>
      </c>
      <c r="B15" s="30"/>
      <c r="C15" s="26"/>
      <c r="D15" s="54"/>
      <c r="E15" s="54"/>
      <c r="F15" s="54"/>
      <c r="G15" s="54"/>
      <c r="H15" s="61"/>
      <c r="I15" s="61"/>
      <c r="J15" s="61"/>
      <c r="K15" s="61"/>
      <c r="L15" s="54"/>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62">
        <f>BB15</f>
        <v>1681500</v>
      </c>
      <c r="BB15" s="62">
        <f>SUM(BB13:BB14)</f>
        <v>1681500</v>
      </c>
      <c r="BC15" s="59" t="str">
        <f>SpellNumber($E$2,BB15)</f>
        <v>INR  Sixteen Lakh Eighty One Thousand Five Hundred    Only</v>
      </c>
      <c r="IE15" s="12">
        <v>4</v>
      </c>
      <c r="IF15" s="12" t="s">
        <v>32</v>
      </c>
      <c r="IG15" s="12" t="s">
        <v>33</v>
      </c>
      <c r="IH15" s="12">
        <v>10</v>
      </c>
      <c r="II15" s="12" t="s">
        <v>29</v>
      </c>
    </row>
    <row r="16" spans="1:243" s="13" customFormat="1" ht="33.75" customHeight="1">
      <c r="A16" s="30" t="s">
        <v>38</v>
      </c>
      <c r="B16" s="30"/>
      <c r="C16" s="31"/>
      <c r="D16" s="32"/>
      <c r="E16" s="33" t="s">
        <v>41</v>
      </c>
      <c r="F16" s="34"/>
      <c r="G16" s="35"/>
      <c r="H16" s="29"/>
      <c r="I16" s="29"/>
      <c r="J16" s="29"/>
      <c r="K16" s="32"/>
      <c r="L16" s="36"/>
      <c r="M16" s="37"/>
      <c r="N16" s="29"/>
      <c r="O16" s="28"/>
      <c r="P16" s="28"/>
      <c r="Q16" s="28"/>
      <c r="R16" s="28"/>
      <c r="S16" s="2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38">
        <f>IF(ISBLANK(F16),0,IF(E16="Excess (+)",ROUND(BA15+(BA15*F16),2),IF(E16="Less (-)",ROUND(BA15+(BA15*F16*(-1)),2),IF(E16="At Par",BA15,0))))</f>
        <v>0</v>
      </c>
      <c r="BB16" s="39">
        <f>ROUND(BA16,0)</f>
        <v>0</v>
      </c>
      <c r="BC16" s="26" t="str">
        <f>SpellNumber($E$2,BA16)</f>
        <v>INR Zero Only</v>
      </c>
      <c r="IE16" s="14"/>
      <c r="IF16" s="14"/>
      <c r="IG16" s="14"/>
      <c r="IH16" s="14"/>
      <c r="II16" s="14"/>
    </row>
    <row r="17" spans="1:243" s="13" customFormat="1" ht="41.25" customHeight="1">
      <c r="A17" s="27" t="s">
        <v>37</v>
      </c>
      <c r="B17" s="27"/>
      <c r="C17" s="63" t="str">
        <f>SpellNumber($E$2,BA16)</f>
        <v>INR Zero Only</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IE17" s="14"/>
      <c r="IF17" s="14"/>
      <c r="IG17" s="14"/>
      <c r="IH17" s="14"/>
      <c r="II17" s="14"/>
    </row>
    <row r="18" spans="2:243" s="9" customFormat="1" ht="15">
      <c r="B18" s="11"/>
      <c r="C18" s="15"/>
      <c r="D18" s="15"/>
      <c r="E18" s="15"/>
      <c r="F18" s="15"/>
      <c r="G18" s="15"/>
      <c r="H18" s="15"/>
      <c r="I18" s="15"/>
      <c r="J18" s="15"/>
      <c r="K18" s="15"/>
      <c r="L18" s="15"/>
      <c r="M18" s="15"/>
      <c r="O18" s="15"/>
      <c r="BA18" s="15"/>
      <c r="BC18" s="15"/>
      <c r="IE18" s="10"/>
      <c r="IF18" s="10"/>
      <c r="IG18" s="10"/>
      <c r="IH18" s="10"/>
      <c r="II18" s="10"/>
    </row>
  </sheetData>
  <sheetProtection password="DCDA" sheet="1" selectLockedCells="1"/>
  <mergeCells count="8">
    <mergeCell ref="C17:BC17"/>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L13: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