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'BoQ1'!$A$1:$BC$51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<sst xmlns="http://schemas.openxmlformats.org/spreadsheetml/2006/main" count="357" uniqueCount="95">
  <si>
    <t>Sl.
No.</t>
  </si>
  <si>
    <t>Item Code / Make</t>
  </si>
  <si>
    <t>Please Enable Macros to View BoQ information</t>
  </si>
  <si>
    <t>BoQ_Ver3.0</t>
  </si>
  <si>
    <t>Normal</t>
  </si>
  <si>
    <t>INR Only</t>
  </si>
  <si>
    <t>INR</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</si>
  <si>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</si>
  <si>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</si>
  <si>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</si>
  <si>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</si>
  <si>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</si>
  <si>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</si>
  <si>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</si>
  <si>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</si>
  <si>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</si>
  <si>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</si>
  <si>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</si>
  <si>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</si>
  <si>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</si>
  <si>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</si>
  <si>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</si>
  <si>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</si>
  <si>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</si>
  <si>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</si>
  <si>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</si>
  <si>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</si>
  <si>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</si>
  <si>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</si>
  <si>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</si>
  <si>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</si>
  <si>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</si>
  <si>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</si>
  <si>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</si>
  <si>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</si>
  <si>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</si>
  <si>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</si>
  <si>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</si>
  <si>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</si>
  <si>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</si>
  <si>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</si>
  <si>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Select</t>
  </si>
  <si>
    <t>Name of the Bidder/ Bidding Firm / Company :</t>
  </si>
  <si>
    <t>Tender Inviting Authority:  IWD, IIT(BHU), Varanasi</t>
  </si>
  <si>
    <t>cum</t>
  </si>
  <si>
    <t>sqm</t>
  </si>
  <si>
    <r>
      <rPr>
        <b/>
        <u val="single"/>
        <sz val="9"/>
        <rFont val="Arial"/>
        <family val="2"/>
      </rPr>
      <t>PRICE SCHEDULE</t>
    </r>
    <r>
      <rPr>
        <b/>
        <sz val="9"/>
        <rFont val="Arial"/>
        <family val="2"/>
      </rPr>
      <t xml:space="preserve">
</t>
    </r>
    <r>
      <rPr>
        <b/>
        <sz val="9"/>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</si>
  <si>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9"/>
        <color indexed="10"/>
        <rFont val="Arial"/>
        <family val="2"/>
      </rPr>
      <t>#</t>
    </r>
  </si>
  <si>
    <r>
      <t xml:space="preserve">TEXT </t>
    </r>
    <r>
      <rPr>
        <b/>
        <sz val="9"/>
        <color indexed="10"/>
        <rFont val="Arial"/>
        <family val="2"/>
      </rPr>
      <t>#</t>
    </r>
  </si>
  <si>
    <r>
      <t>TEXT</t>
    </r>
    <r>
      <rPr>
        <b/>
        <sz val="9"/>
        <color indexed="10"/>
        <rFont val="Arial"/>
        <family val="2"/>
      </rPr>
      <t>#</t>
    </r>
  </si>
  <si>
    <r>
      <t xml:space="preserve">Estimated Rate 
in
</t>
    </r>
    <r>
      <rPr>
        <b/>
        <sz val="9"/>
        <color indexed="10"/>
        <rFont val="Arial"/>
        <family val="2"/>
      </rPr>
      <t>Rs.      P</t>
    </r>
  </si>
  <si>
    <r>
      <t xml:space="preserve">BASIC RATE In </t>
    </r>
    <r>
      <rPr>
        <b/>
        <sz val="9"/>
        <color indexed="10"/>
        <rFont val="Arial"/>
        <family val="2"/>
      </rPr>
      <t>Figures</t>
    </r>
    <r>
      <rPr>
        <b/>
        <sz val="9"/>
        <rFont val="Arial"/>
        <family val="2"/>
      </rPr>
      <t xml:space="preserve"> To be entered by the </t>
    </r>
    <r>
      <rPr>
        <b/>
        <sz val="9"/>
        <color indexed="10"/>
        <rFont val="Arial"/>
        <family val="2"/>
      </rPr>
      <t>Bidder</t>
    </r>
    <r>
      <rPr>
        <b/>
        <sz val="9"/>
        <rFont val="Arial"/>
        <family val="2"/>
      </rPr>
      <t xml:space="preserve"> 
Rs.      P
 </t>
    </r>
  </si>
  <si>
    <r>
      <t xml:space="preserve">TOTAL AMOUNT  Without Taxes
in
</t>
    </r>
    <r>
      <rPr>
        <b/>
        <sz val="9"/>
        <color indexed="10"/>
        <rFont val="Arial"/>
        <family val="2"/>
      </rPr>
      <t>Rs.      P</t>
    </r>
  </si>
  <si>
    <t xml:space="preserve">Demolishing cement concrete manually / by mechanical means and disposal of material within 50 metres lead as per direction of Engineer in charge.           </t>
  </si>
  <si>
    <r>
      <t xml:space="preserve">Nominal concrete 1:3:6 or richer mix (i/c equivalent design mix) </t>
    </r>
    <r>
      <rPr>
        <b/>
        <sz val="10"/>
        <rFont val="Times New Roman"/>
        <family val="1"/>
      </rPr>
      <t xml:space="preserve">(15.2.1)   </t>
    </r>
    <r>
      <rPr>
        <sz val="10"/>
        <rFont val="Times New Roman"/>
        <family val="1"/>
      </rPr>
      <t xml:space="preserve">                                     </t>
    </r>
  </si>
  <si>
    <t xml:space="preserve">Providing and laying in position cement concrete of specified grade excluding the cost of centering and shuttering - All work upto plinth level </t>
  </si>
  <si>
    <r>
      <t xml:space="preserve">1:2:4 (1 Cement : 2 coarse sand : 4 graded stone  aggregate 20 mm nominal size) </t>
    </r>
    <r>
      <rPr>
        <b/>
        <sz val="10"/>
        <rFont val="Times New Roman"/>
        <family val="1"/>
      </rPr>
      <t>(4.1.3)</t>
    </r>
  </si>
  <si>
    <t xml:space="preserve">12 mm cement plaster of mix : </t>
  </si>
  <si>
    <t>Repairs to plaster of thickness 12mm to 20mm in patches of area 2.5 sq. metres and under including cutting the patch in proper shape, raking out joints and preparing and plastering the surface of the walls complete including disposal of rubbish to the dumping ground within 50 metres lead</t>
  </si>
  <si>
    <r>
      <t xml:space="preserve">With cement mortar 1:4(1cement :4 coarse sand) </t>
    </r>
    <r>
      <rPr>
        <b/>
        <sz val="10"/>
        <rFont val="Times New Roman"/>
        <family val="1"/>
      </rPr>
      <t>(14.1.2)</t>
    </r>
  </si>
  <si>
    <t xml:space="preserve">Reinforcement for R.C.C. work including straightening, cutting, bending, placing in position and binding all complete . </t>
  </si>
  <si>
    <r>
      <t xml:space="preserve">Thermo-Mechanically Treated bars. </t>
    </r>
    <r>
      <rPr>
        <b/>
        <sz val="10"/>
        <rFont val="Times New Roman"/>
        <family val="1"/>
      </rPr>
      <t>(5.22.6)</t>
    </r>
  </si>
  <si>
    <t>Centering and shuttering including strutting, propping etc. and  removal of form for:</t>
  </si>
  <si>
    <r>
      <t xml:space="preserve">Suspended floors, roofs, landings, balconies and access platform. </t>
    </r>
    <r>
      <rPr>
        <b/>
        <sz val="10"/>
        <rFont val="Times New Roman"/>
        <family val="1"/>
      </rPr>
      <t>(5.9.3)</t>
    </r>
  </si>
  <si>
    <r>
      <t xml:space="preserve">Providing and applying white cement based putty of average thickness 1mm, of approved brand and manufacturer, over the plastered wall surface to prepare the surface even and smooth complete. </t>
    </r>
    <r>
      <rPr>
        <b/>
        <sz val="10"/>
        <rFont val="Times New Roman"/>
        <family val="1"/>
      </rPr>
      <t>(13.80)</t>
    </r>
  </si>
  <si>
    <t xml:space="preserve">Distempering with oil bound washable distemper of approved brand and manufacture to give an even shade                      </t>
  </si>
  <si>
    <t xml:space="preserve">Painting with synthetic enamel paint of approved brand and manufacture of required colour to give an even shade:                         </t>
  </si>
  <si>
    <r>
      <t xml:space="preserve">One or more coats on old work. </t>
    </r>
    <r>
      <rPr>
        <b/>
        <sz val="10"/>
        <rFont val="Times New Roman"/>
        <family val="1"/>
      </rPr>
      <t>(14.54.1)</t>
    </r>
  </si>
  <si>
    <r>
      <t xml:space="preserve">Cartage of Malba </t>
    </r>
    <r>
      <rPr>
        <b/>
        <sz val="10"/>
        <rFont val="Times New Roman"/>
        <family val="1"/>
      </rPr>
      <t>(Approved Rate)</t>
    </r>
  </si>
  <si>
    <t xml:space="preserve">sqm </t>
  </si>
  <si>
    <t xml:space="preserve">cum         </t>
  </si>
  <si>
    <t>kg</t>
  </si>
  <si>
    <t>Per Trip</t>
  </si>
  <si>
    <t>Name of Work: Providing &amp; fixing vitrified floor tile, wall paneling, modification of teaching dias and painting work of (G-13) Deptt. of Chemistry, wall paneling &amp;  painting work of (G-1, G-2 &amp; G-3) Deptt of Civil, (G-4, G-5 &amp; G-6), Deptt. of Mechanical and (G-10) Deptt. of Electrical, IIT(BHU), Varanasi.</t>
  </si>
  <si>
    <t>Providing and laying Vitrified tiles in floor with different sizes (thickness to be specified by the manufacturer), with water absorption less than 0.08% and conforming to IS:15622 ,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</si>
  <si>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r>
      <t xml:space="preserve">Size of Tile  600 x 600 mm </t>
    </r>
    <r>
      <rPr>
        <b/>
        <sz val="10"/>
        <rFont val="Times New Roman"/>
        <family val="1"/>
      </rPr>
      <t>(11.49.2)</t>
    </r>
  </si>
  <si>
    <t>Providing and fixing 18mm thick gang saw cut mirror polished (premoulded and prepolished) machine cut for kitchen platforms, vanity counters, window sills,  facias and similar locations of required size of approved shade, colour and texture laid over 20mm thick base cement mortar 1:4 (1 Cement : 4 coarse sand) with joints treated with white cement ,mixed with matching pigment, epoxy touch ups, including rubbing ,curing, moulding and polishing to edge to give high gloss finish etc. complete at all levels.</t>
  </si>
  <si>
    <t>Granite of any colour and shade</t>
  </si>
  <si>
    <r>
      <t xml:space="preserve">Area of slab over 0.50 sqm </t>
    </r>
    <r>
      <rPr>
        <b/>
        <sz val="10"/>
        <rFont val="Times New Roman"/>
        <family val="1"/>
      </rPr>
      <t>(8.2.2.2)</t>
    </r>
  </si>
  <si>
    <r>
      <t xml:space="preserve">1:6 (1 cement : 6 coarse sand)  </t>
    </r>
    <r>
      <rPr>
        <b/>
        <sz val="9"/>
        <rFont val="Times New Roman"/>
        <family val="1"/>
      </rPr>
      <t xml:space="preserve"> (13.4.2)   </t>
    </r>
    <r>
      <rPr>
        <sz val="9"/>
        <rFont val="Times New Roman"/>
        <family val="1"/>
      </rPr>
      <t xml:space="preserve">                               </t>
    </r>
  </si>
  <si>
    <t>Half brick masonry with common burnt clay F.P.S. (non modular) bricks of class designation 75 in superstructure above plinth level up to floor V level  :</t>
  </si>
  <si>
    <r>
      <t xml:space="preserve">Cement mortar 1:4 (1 Cement : 4 coarse sand) </t>
    </r>
    <r>
      <rPr>
        <b/>
        <sz val="9"/>
        <rFont val="Times New Roman"/>
        <family val="1"/>
      </rPr>
      <t>(6.13.2)</t>
    </r>
  </si>
  <si>
    <r>
      <t xml:space="preserve">Reinforced cement concrete work in  beams, suspended floors, roofs having slope upto 15°, landings, balconies, shelves, chajjas, lintels, bands, plain window sills, staircases and spiral stair cases upto floor five level excluding the cost of centering, shuttering, finishing and reinforcement with (a) 1:2:4 (1 Cement : 2 coarse sand : 4 graded stone aggregate 20mm nominal size) </t>
    </r>
    <r>
      <rPr>
        <b/>
        <sz val="10"/>
        <rFont val="Times New Roman"/>
        <family val="1"/>
      </rPr>
      <t>(5.3)</t>
    </r>
  </si>
  <si>
    <t>Providing and fixing in position concealed G.I. section for wall paneling using gypsum tiles fully perforated of required thickness fixed on the 'W' profile (0.55 mm thick) having a knurled web of 51.55 mm and two flanges of 26 mm each with lips of 10.55 mm, placed @ 610 mm C/C in perimeter channel having one flange of 20 mm and another flange of 30 mm with thickness of 0.55 mm and web of length 27 mm. Perimeter channel is fixed on the floor and the ceiling with the nylon sleeves @ 610 mm C/C with fully threaded self-tapping dry wall screws. Board is fixed to the 'W' profile with 25 mm countersunk ribbed head screws @ 200 mm C/C., all complete as per the drawing &amp; directions of engineer-in-charge, the joints of the boards are finished with specially formulated jointing compound.</t>
  </si>
  <si>
    <r>
      <t xml:space="preserve">Gypsum Tiles Fully Perforated Square edge of Size 595x595 mm and 12.5 mm thick </t>
    </r>
    <r>
      <rPr>
        <b/>
        <sz val="10"/>
        <rFont val="Times New Roman"/>
        <family val="1"/>
      </rPr>
      <t>(Analysis Rate)</t>
    </r>
  </si>
  <si>
    <r>
      <t>Providing and fixing thermal insulation with Resin Bonded Fibre glass wool conforming to IS: 8183 having density 24 kg/m3, 50 mm thick, wrapped in 200G Virgin Polythene Bags fixed to wall with screw, rawel plug &amp; washers and held in position by criss crossing GI wire etc. complete as per directions of Engineer-in-Charge.</t>
    </r>
    <r>
      <rPr>
        <b/>
        <sz val="10"/>
        <rFont val="Times New Roman"/>
        <family val="1"/>
      </rPr>
      <t>(12.57)</t>
    </r>
  </si>
  <si>
    <t>Applying priming coat :</t>
  </si>
  <si>
    <r>
      <t xml:space="preserve">Applyin priming coat :a)With ready mixed pink or grey primer of approved brand and manufacture on wood work (hard and soft wood) </t>
    </r>
    <r>
      <rPr>
        <b/>
        <sz val="10"/>
        <rFont val="Times New Roman"/>
        <family val="1"/>
      </rPr>
      <t>(13.50.1)</t>
    </r>
  </si>
  <si>
    <t xml:space="preserve">Wall painting with plastic emulsion paint of approved brand and manufacture to give an even shade: </t>
  </si>
  <si>
    <r>
      <t xml:space="preserve">Two or more coats on new work </t>
    </r>
    <r>
      <rPr>
        <b/>
        <sz val="10"/>
        <rFont val="Times New Roman"/>
        <family val="1"/>
      </rPr>
      <t>(13.60.1)</t>
    </r>
    <r>
      <rPr>
        <sz val="10"/>
        <rFont val="Times New Roman"/>
        <family val="1"/>
      </rPr>
      <t xml:space="preserve">    </t>
    </r>
  </si>
  <si>
    <r>
      <t xml:space="preserve">Removing dry or oil bound distemper, water proffing cement paint and the like by scrapping, sand papering and preparing the surface smooth including necessary repairs to scratches etc. complete </t>
    </r>
    <r>
      <rPr>
        <b/>
        <sz val="10"/>
        <rFont val="Times New Roman"/>
        <family val="1"/>
      </rPr>
      <t>(14.46)</t>
    </r>
    <r>
      <rPr>
        <sz val="10"/>
        <rFont val="Times New Roman"/>
        <family val="1"/>
      </rPr>
      <t xml:space="preserve">    </t>
    </r>
  </si>
  <si>
    <r>
      <t xml:space="preserve">New work (two or more coats) over and including water thinnable priming coat with cement primer  </t>
    </r>
    <r>
      <rPr>
        <b/>
        <sz val="10"/>
        <rFont val="Times New Roman"/>
        <family val="1"/>
      </rPr>
      <t>(13.41.1)</t>
    </r>
  </si>
  <si>
    <t xml:space="preserve">Old work (one or more coats) (14.45.1)            </t>
  </si>
  <si>
    <t>Sqm</t>
  </si>
  <si>
    <t>Contract No:  IIT(BHU)/IWD/CT/17/2018-19/871 dt 06.07.2018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</si>
</sst>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7">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9"/>
      <name val="Tahoma"/>
      <family val="2"/>
    </font>
    <font>
      <sz val="9"/>
      <name val="Tahoma"/>
      <family val="2"/>
    </font>
    <font>
      <sz val="9"/>
      <name val="Arial"/>
      <family val="2"/>
    </font>
    <font>
      <b/>
      <sz val="9"/>
      <name val="Arial"/>
      <family val="2"/>
    </font>
    <font>
      <b/>
      <sz val="9"/>
      <color indexed="8"/>
      <name val="Arial"/>
      <family val="2"/>
    </font>
    <font>
      <b/>
      <u val="single"/>
      <sz val="9"/>
      <name val="Arial"/>
      <family val="2"/>
    </font>
    <font>
      <b/>
      <sz val="9"/>
      <color indexed="10"/>
      <name val="Arial"/>
      <family val="2"/>
    </font>
    <font>
      <sz val="9"/>
      <name val="Times New Roman"/>
      <family val="1"/>
    </font>
    <font>
      <sz val="10"/>
      <name val="Times New Roman"/>
      <family val="1"/>
    </font>
    <font>
      <b/>
      <sz val="10"/>
      <name val="Times New Roman"/>
      <family val="1"/>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sz val="9"/>
      <color indexed="23"/>
      <name val="Arial"/>
      <family val="2"/>
    </font>
    <font>
      <b/>
      <i/>
      <sz val="9"/>
      <color indexed="8"/>
      <name val="Calibri"/>
      <family val="2"/>
    </font>
    <font>
      <sz val="9"/>
      <color indexed="8"/>
      <name val="Courier New"/>
      <family val="3"/>
    </font>
    <font>
      <sz val="9"/>
      <color indexed="31"/>
      <name val="Arial"/>
      <family val="2"/>
    </font>
    <font>
      <b/>
      <sz val="9"/>
      <color indexed="16"/>
      <name val="Arial"/>
      <family val="2"/>
    </font>
    <font>
      <b/>
      <sz val="9"/>
      <color indexed="57"/>
      <name val="Arial"/>
      <family val="2"/>
    </font>
    <font>
      <b/>
      <u val="single"/>
      <sz val="9"/>
      <color indexed="10"/>
      <name val="Arial"/>
      <family val="2"/>
    </font>
    <font>
      <b/>
      <u val="single"/>
      <sz val="9"/>
      <color indexed="23"/>
      <name val="Arial"/>
      <family val="2"/>
    </font>
    <font>
      <b/>
      <sz val="9"/>
      <color indexed="1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sz val="9"/>
      <color theme="0" tint="-0.4999699890613556"/>
      <name val="Arial"/>
      <family val="2"/>
    </font>
    <font>
      <b/>
      <i/>
      <sz val="9"/>
      <color theme="1"/>
      <name val="Calibri"/>
      <family val="2"/>
    </font>
    <font>
      <sz val="9"/>
      <color rgb="FF000000"/>
      <name val="Courier New"/>
      <family val="3"/>
    </font>
    <font>
      <sz val="9"/>
      <color theme="4" tint="0.7999799847602844"/>
      <name val="Arial"/>
      <family val="2"/>
    </font>
    <font>
      <b/>
      <sz val="9"/>
      <color rgb="FF800000"/>
      <name val="Arial"/>
      <family val="2"/>
    </font>
    <font>
      <b/>
      <sz val="9"/>
      <color theme="6" tint="-0.4999699890613556"/>
      <name val="Arial"/>
      <family val="2"/>
    </font>
    <font>
      <b/>
      <sz val="9"/>
      <color rgb="FF000066"/>
      <name val="Arial"/>
      <family val="2"/>
    </font>
    <font>
      <b/>
      <u val="single"/>
      <sz val="9"/>
      <color rgb="FFFF0000"/>
      <name val="Arial"/>
      <family val="2"/>
    </font>
    <font>
      <b/>
      <u val="single"/>
      <sz val="9"/>
      <color theme="0" tint="-0.4999699890613556"/>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5">
    <xf numFmtId="0" fontId="0" fillId="0" borderId="0" xfId="0" applyFont="1" applyAlignment="1">
      <alignment/>
    </xf>
    <xf numFmtId="0" fontId="2" fillId="0" borderId="0" xfId="57" applyNumberFormat="1" applyFont="1" applyFill="1" applyBorder="1" applyAlignment="1">
      <alignment vertical="center"/>
      <protection/>
    </xf>
    <xf numFmtId="0" fontId="64"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0" xfId="57" applyNumberFormat="1" applyFont="1" applyFill="1">
      <alignment/>
      <protection/>
    </xf>
    <xf numFmtId="0" fontId="64" fillId="0" borderId="0" xfId="57" applyNumberFormat="1" applyFont="1" applyFill="1">
      <alignment/>
      <protection/>
    </xf>
    <xf numFmtId="0" fontId="2"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8" fillId="0" borderId="0" xfId="59" applyNumberFormat="1" applyFill="1">
      <alignment/>
      <protection/>
    </xf>
    <xf numFmtId="0" fontId="11" fillId="0" borderId="0" xfId="57" applyNumberFormat="1" applyFont="1" applyFill="1" applyBorder="1" applyAlignment="1">
      <alignment vertical="center"/>
      <protection/>
    </xf>
    <xf numFmtId="0" fontId="67" fillId="0" borderId="0" xfId="57" applyNumberFormat="1" applyFont="1" applyFill="1" applyBorder="1" applyAlignment="1" applyProtection="1">
      <alignment vertical="center"/>
      <protection locked="0"/>
    </xf>
    <xf numFmtId="0" fontId="67" fillId="0" borderId="0" xfId="57" applyNumberFormat="1" applyFont="1" applyFill="1" applyBorder="1" applyAlignment="1">
      <alignment vertical="center"/>
      <protection/>
    </xf>
    <xf numFmtId="0" fontId="68" fillId="0" borderId="0" xfId="59" applyNumberFormat="1" applyFont="1" applyFill="1" applyBorder="1" applyAlignment="1" applyProtection="1">
      <alignment horizontal="center" vertical="center"/>
      <protection/>
    </xf>
    <xf numFmtId="0" fontId="12" fillId="0" borderId="0" xfId="57" applyNumberFormat="1" applyFont="1" applyFill="1" applyBorder="1" applyAlignment="1">
      <alignment vertical="center"/>
      <protection/>
    </xf>
    <xf numFmtId="0" fontId="12" fillId="0" borderId="10" xfId="59" applyNumberFormat="1" applyFont="1" applyFill="1" applyBorder="1" applyAlignment="1" applyProtection="1">
      <alignment horizontal="left" vertical="top" wrapText="1"/>
      <protection/>
    </xf>
    <xf numFmtId="0" fontId="12" fillId="0" borderId="11" xfId="57" applyNumberFormat="1" applyFont="1" applyFill="1" applyBorder="1" applyAlignment="1">
      <alignment horizontal="center" vertical="top" wrapText="1"/>
      <protection/>
    </xf>
    <xf numFmtId="0" fontId="12" fillId="0" borderId="12" xfId="57" applyNumberFormat="1" applyFont="1" applyFill="1" applyBorder="1" applyAlignment="1">
      <alignment horizontal="center" vertical="top" wrapText="1"/>
      <protection/>
    </xf>
    <xf numFmtId="0" fontId="11" fillId="0" borderId="12" xfId="59" applyNumberFormat="1" applyFont="1" applyFill="1" applyBorder="1" applyAlignment="1">
      <alignment vertical="top" wrapText="1"/>
      <protection/>
    </xf>
    <xf numFmtId="0" fontId="12" fillId="0" borderId="12" xfId="59" applyNumberFormat="1" applyFont="1" applyFill="1" applyBorder="1" applyAlignment="1">
      <alignment horizontal="left" vertical="top"/>
      <protection/>
    </xf>
    <xf numFmtId="0" fontId="17" fillId="0" borderId="12" xfId="0" applyFont="1" applyBorder="1" applyAlignment="1">
      <alignment horizontal="justify" vertical="top" wrapText="1"/>
    </xf>
    <xf numFmtId="0" fontId="17" fillId="0" borderId="12" xfId="0" applyFont="1" applyBorder="1" applyAlignment="1">
      <alignment horizontal="justify" vertical="top" wrapText="1" shrinkToFit="1"/>
    </xf>
    <xf numFmtId="0" fontId="17" fillId="0" borderId="12" xfId="0" applyFont="1" applyBorder="1" applyAlignment="1">
      <alignment horizontal="center" vertical="top" wrapText="1"/>
    </xf>
    <xf numFmtId="0" fontId="17" fillId="0" borderId="12" xfId="0" applyFont="1" applyFill="1" applyBorder="1" applyAlignment="1">
      <alignment horizontal="justify" vertical="top" wrapText="1"/>
    </xf>
    <xf numFmtId="0" fontId="69" fillId="0" borderId="12" xfId="59" applyNumberFormat="1" applyFont="1" applyFill="1" applyBorder="1" applyAlignment="1">
      <alignment horizontal="left" vertical="top" wrapText="1"/>
      <protection/>
    </xf>
    <xf numFmtId="2" fontId="16" fillId="0" borderId="12" xfId="0" applyNumberFormat="1" applyFont="1" applyBorder="1" applyAlignment="1">
      <alignment horizontal="right" vertical="top" wrapText="1"/>
    </xf>
    <xf numFmtId="0" fontId="12" fillId="0" borderId="12" xfId="57" applyNumberFormat="1" applyFont="1" applyFill="1" applyBorder="1" applyAlignment="1" applyProtection="1">
      <alignment horizontal="right" vertical="top" wrapText="1"/>
      <protection/>
    </xf>
    <xf numFmtId="0" fontId="11" fillId="0" borderId="12" xfId="57" applyNumberFormat="1" applyFont="1" applyFill="1" applyBorder="1" applyAlignment="1">
      <alignment vertical="top" wrapText="1"/>
      <protection/>
    </xf>
    <xf numFmtId="0" fontId="11" fillId="0" borderId="12" xfId="57" applyNumberFormat="1" applyFont="1" applyFill="1" applyBorder="1" applyAlignment="1" applyProtection="1">
      <alignment vertical="top" wrapText="1"/>
      <protection/>
    </xf>
    <xf numFmtId="0" fontId="12" fillId="0" borderId="12" xfId="57" applyNumberFormat="1" applyFont="1" applyFill="1" applyBorder="1" applyAlignment="1" applyProtection="1">
      <alignment horizontal="right" vertical="top" wrapText="1"/>
      <protection locked="0"/>
    </xf>
    <xf numFmtId="2" fontId="17" fillId="0" borderId="12" xfId="0" applyNumberFormat="1" applyFont="1" applyBorder="1" applyAlignment="1">
      <alignment horizontal="right" vertical="top" wrapText="1"/>
    </xf>
    <xf numFmtId="0" fontId="12" fillId="33" borderId="12" xfId="57" applyNumberFormat="1" applyFont="1" applyFill="1" applyBorder="1" applyAlignment="1" applyProtection="1">
      <alignment horizontal="right" vertical="top" wrapText="1"/>
      <protection locked="0"/>
    </xf>
    <xf numFmtId="2" fontId="12" fillId="0" borderId="12" xfId="59" applyNumberFormat="1" applyFont="1" applyFill="1" applyBorder="1" applyAlignment="1">
      <alignment horizontal="right" vertical="top" wrapText="1"/>
      <protection/>
    </xf>
    <xf numFmtId="2" fontId="12" fillId="0" borderId="12" xfId="58" applyNumberFormat="1" applyFont="1" applyFill="1" applyBorder="1" applyAlignment="1">
      <alignment horizontal="right" vertical="top" wrapText="1"/>
      <protection/>
    </xf>
    <xf numFmtId="2" fontId="17" fillId="0" borderId="12" xfId="0" applyNumberFormat="1" applyFont="1" applyBorder="1" applyAlignment="1">
      <alignment horizontal="right" vertical="top" wrapText="1" shrinkToFit="1"/>
    </xf>
    <xf numFmtId="2" fontId="17" fillId="0" borderId="12" xfId="0" applyNumberFormat="1" applyFont="1" applyFill="1" applyBorder="1" applyAlignment="1">
      <alignment horizontal="right" vertical="top" wrapText="1"/>
    </xf>
    <xf numFmtId="0" fontId="12" fillId="0" borderId="12" xfId="59" applyNumberFormat="1" applyFont="1" applyFill="1" applyBorder="1" applyAlignment="1">
      <alignment horizontal="left" vertical="top" wrapText="1"/>
      <protection/>
    </xf>
    <xf numFmtId="0" fontId="70" fillId="0" borderId="12" xfId="57" applyNumberFormat="1" applyFont="1" applyFill="1" applyBorder="1" applyAlignment="1" applyProtection="1">
      <alignment vertical="top" wrapText="1"/>
      <protection/>
    </xf>
    <xf numFmtId="0" fontId="15" fillId="0" borderId="12" xfId="59" applyNumberFormat="1" applyFont="1" applyFill="1" applyBorder="1" applyAlignment="1" applyProtection="1">
      <alignment vertical="top" wrapText="1"/>
      <protection locked="0"/>
    </xf>
    <xf numFmtId="0" fontId="71" fillId="33" borderId="12" xfId="59" applyNumberFormat="1" applyFont="1" applyFill="1" applyBorder="1" applyAlignment="1" applyProtection="1">
      <alignment vertical="top" wrapText="1"/>
      <protection locked="0"/>
    </xf>
    <xf numFmtId="10" fontId="71" fillId="33" borderId="12" xfId="64" applyNumberFormat="1" applyFont="1" applyFill="1" applyBorder="1" applyAlignment="1" applyProtection="1">
      <alignment horizontal="center" vertical="top" wrapText="1"/>
      <protection locked="0"/>
    </xf>
    <xf numFmtId="0" fontId="70" fillId="0" borderId="12" xfId="59" applyNumberFormat="1" applyFont="1" applyFill="1" applyBorder="1" applyAlignment="1">
      <alignment vertical="top" wrapText="1"/>
      <protection/>
    </xf>
    <xf numFmtId="0" fontId="15" fillId="0" borderId="12" xfId="64" applyNumberFormat="1" applyFont="1" applyFill="1" applyBorder="1" applyAlignment="1" applyProtection="1">
      <alignment vertical="top" wrapText="1"/>
      <protection locked="0"/>
    </xf>
    <xf numFmtId="0" fontId="15" fillId="0" borderId="12" xfId="59" applyNumberFormat="1" applyFont="1" applyFill="1" applyBorder="1" applyAlignment="1" applyProtection="1">
      <alignment vertical="top" wrapText="1"/>
      <protection/>
    </xf>
    <xf numFmtId="2" fontId="72" fillId="0" borderId="12" xfId="59" applyNumberFormat="1" applyFont="1" applyFill="1" applyBorder="1" applyAlignment="1">
      <alignment vertical="top" wrapText="1"/>
      <protection/>
    </xf>
    <xf numFmtId="2" fontId="15" fillId="0" borderId="12" xfId="59" applyNumberFormat="1" applyFont="1" applyFill="1" applyBorder="1" applyAlignment="1">
      <alignment horizontal="right" vertical="top" wrapText="1"/>
      <protection/>
    </xf>
    <xf numFmtId="0" fontId="17" fillId="0" borderId="12" xfId="0" applyFont="1" applyBorder="1" applyAlignment="1">
      <alignment horizontal="right" vertical="top" wrapText="1"/>
    </xf>
    <xf numFmtId="0" fontId="11" fillId="0" borderId="12" xfId="59" applyNumberFormat="1" applyFont="1" applyFill="1" applyBorder="1" applyAlignment="1">
      <alignment horizontal="right" vertical="top" wrapText="1"/>
      <protection/>
    </xf>
    <xf numFmtId="0" fontId="11" fillId="0" borderId="12" xfId="57" applyNumberFormat="1" applyFont="1" applyFill="1" applyBorder="1" applyAlignment="1">
      <alignment horizontal="right" vertical="top" wrapText="1"/>
      <protection/>
    </xf>
    <xf numFmtId="0" fontId="16" fillId="0" borderId="12" xfId="0" applyFont="1" applyBorder="1" applyAlignment="1">
      <alignment horizontal="right" vertical="top" wrapText="1"/>
    </xf>
    <xf numFmtId="0" fontId="17" fillId="0" borderId="12" xfId="0" applyFont="1" applyBorder="1" applyAlignment="1">
      <alignment horizontal="right" vertical="top" wrapText="1" shrinkToFit="1"/>
    </xf>
    <xf numFmtId="0" fontId="17" fillId="0" borderId="12" xfId="0" applyFont="1" applyFill="1" applyBorder="1" applyAlignment="1">
      <alignment horizontal="right" vertical="top" wrapText="1"/>
    </xf>
    <xf numFmtId="1" fontId="17" fillId="0" borderId="12" xfId="0" applyNumberFormat="1" applyFont="1" applyBorder="1" applyAlignment="1">
      <alignment horizontal="right" vertical="top" wrapText="1"/>
    </xf>
    <xf numFmtId="0" fontId="15" fillId="0" borderId="12" xfId="59" applyNumberFormat="1" applyFont="1" applyFill="1" applyBorder="1" applyAlignment="1">
      <alignment horizontal="right" vertical="top" wrapText="1"/>
      <protection/>
    </xf>
    <xf numFmtId="0" fontId="17" fillId="0" borderId="12" xfId="0" applyFont="1" applyBorder="1" applyAlignment="1">
      <alignment horizontal="center" vertical="top"/>
    </xf>
    <xf numFmtId="0" fontId="17" fillId="0" borderId="12" xfId="0" applyFont="1" applyBorder="1" applyAlignment="1">
      <alignment horizontal="right" vertical="top"/>
    </xf>
    <xf numFmtId="0" fontId="12" fillId="0" borderId="12" xfId="59" applyNumberFormat="1" applyFont="1" applyFill="1" applyBorder="1" applyAlignment="1">
      <alignment horizontal="center" vertical="top" wrapText="1"/>
      <protection/>
    </xf>
    <xf numFmtId="0" fontId="73" fillId="0" borderId="12" xfId="59" applyNumberFormat="1" applyFont="1" applyFill="1" applyBorder="1" applyAlignment="1">
      <alignment vertical="top" wrapText="1"/>
      <protection/>
    </xf>
    <xf numFmtId="0" fontId="18" fillId="0" borderId="12" xfId="0" applyFont="1" applyBorder="1" applyAlignment="1">
      <alignment horizontal="justify" vertical="top"/>
    </xf>
    <xf numFmtId="0" fontId="17" fillId="0" borderId="12" xfId="0" applyFont="1" applyBorder="1" applyAlignment="1">
      <alignment horizontal="justify" vertical="top"/>
    </xf>
    <xf numFmtId="0" fontId="16" fillId="0" borderId="12" xfId="0" applyFont="1" applyBorder="1" applyAlignment="1">
      <alignment horizontal="center" vertical="top"/>
    </xf>
    <xf numFmtId="0" fontId="16" fillId="0" borderId="12" xfId="0" applyFont="1" applyBorder="1" applyAlignment="1">
      <alignment horizontal="justify" vertical="top" wrapText="1"/>
    </xf>
    <xf numFmtId="0" fontId="16" fillId="0" borderId="12" xfId="0" applyFont="1" applyBorder="1" applyAlignment="1">
      <alignment horizontal="justify" vertical="top" wrapText="1" shrinkToFit="1"/>
    </xf>
    <xf numFmtId="0" fontId="16" fillId="0" borderId="12" xfId="0" applyFont="1" applyBorder="1" applyAlignment="1">
      <alignment horizontal="right" vertical="top" wrapText="1" shrinkToFit="1"/>
    </xf>
    <xf numFmtId="2" fontId="16" fillId="0" borderId="12" xfId="0" applyNumberFormat="1" applyFont="1" applyBorder="1" applyAlignment="1">
      <alignment horizontal="right" vertical="top" wrapText="1" shrinkToFit="1"/>
    </xf>
    <xf numFmtId="2" fontId="17" fillId="0" borderId="12" xfId="0" applyNumberFormat="1" applyFont="1" applyBorder="1" applyAlignment="1">
      <alignment horizontal="right" vertical="top"/>
    </xf>
    <xf numFmtId="0" fontId="15" fillId="0" borderId="12" xfId="59" applyNumberFormat="1" applyFont="1" applyFill="1" applyBorder="1" applyAlignment="1">
      <alignment horizontal="center" vertical="top" wrapText="1"/>
      <protection/>
    </xf>
    <xf numFmtId="0" fontId="12" fillId="0" borderId="10" xfId="57" applyNumberFormat="1" applyFont="1" applyFill="1" applyBorder="1" applyAlignment="1">
      <alignment horizontal="center" vertical="center" wrapText="1"/>
      <protection/>
    </xf>
    <xf numFmtId="0" fontId="12" fillId="0" borderId="13" xfId="57" applyNumberFormat="1" applyFont="1" applyFill="1" applyBorder="1" applyAlignment="1">
      <alignment horizontal="center" vertical="center" wrapText="1"/>
      <protection/>
    </xf>
    <xf numFmtId="0" fontId="12" fillId="0" borderId="14" xfId="57" applyNumberFormat="1" applyFont="1" applyFill="1" applyBorder="1" applyAlignment="1">
      <alignment horizontal="center" vertical="center" wrapText="1"/>
      <protection/>
    </xf>
    <xf numFmtId="0" fontId="74" fillId="0" borderId="0" xfId="57" applyNumberFormat="1" applyFont="1" applyFill="1" applyBorder="1" applyAlignment="1">
      <alignment horizontal="right" vertical="top"/>
      <protection/>
    </xf>
    <xf numFmtId="0" fontId="13" fillId="0" borderId="0" xfId="57" applyNumberFormat="1" applyFont="1" applyFill="1" applyBorder="1" applyAlignment="1">
      <alignment horizontal="left" vertical="center" wrapText="1"/>
      <protection/>
    </xf>
    <xf numFmtId="0" fontId="75" fillId="0" borderId="15" xfId="57" applyNumberFormat="1" applyFont="1" applyFill="1" applyBorder="1" applyAlignment="1" applyProtection="1">
      <alignment horizontal="center" wrapText="1"/>
      <protection locked="0"/>
    </xf>
    <xf numFmtId="0" fontId="12" fillId="33" borderId="10" xfId="59" applyNumberFormat="1" applyFont="1" applyFill="1" applyBorder="1" applyAlignment="1" applyProtection="1">
      <alignment horizontal="left" vertical="top"/>
      <protection locked="0"/>
    </xf>
    <xf numFmtId="0" fontId="12" fillId="0" borderId="13" xfId="59" applyNumberFormat="1" applyFont="1" applyFill="1" applyBorder="1" applyAlignment="1" applyProtection="1">
      <alignment horizontal="left" vertical="top"/>
      <protection locked="0"/>
    </xf>
    <xf numFmtId="0" fontId="12" fillId="0" borderId="14" xfId="59"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52"/>
  <sheetViews>
    <sheetView showGridLines="0" zoomScalePageLayoutView="0" workbookViewId="0" topLeftCell="A44">
      <selection activeCell="B8" sqref="B8:BC8"/>
    </sheetView>
  </sheetViews>
  <sheetFormatPr defaultColWidth="9.140625" defaultRowHeight="15"/>
  <cols>
    <col min="1" max="1" width="14.8515625" style="15" customWidth="1"/>
    <col min="2" max="2" width="73.7109375" style="15" customWidth="1"/>
    <col min="3" max="3" width="23.421875" style="15" hidden="1" customWidth="1"/>
    <col min="4" max="4" width="15.140625" style="15" customWidth="1"/>
    <col min="5" max="5" width="10.7109375" style="15" customWidth="1"/>
    <col min="6" max="6" width="12.7109375" style="15" customWidth="1"/>
    <col min="7" max="7" width="14.140625" style="15" hidden="1" customWidth="1"/>
    <col min="8" max="10" width="12.140625" style="15" hidden="1" customWidth="1"/>
    <col min="11" max="11" width="19.57421875" style="15" hidden="1" customWidth="1"/>
    <col min="12" max="12" width="14.28125" style="15" hidden="1" customWidth="1"/>
    <col min="13" max="13" width="17.421875" style="15" hidden="1" customWidth="1"/>
    <col min="14" max="14" width="15.28125" style="17"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13.8515625" style="15" hidden="1" customWidth="1"/>
    <col min="54" max="54" width="18.8515625" style="15" customWidth="1"/>
    <col min="55" max="55" width="51.421875" style="15" customWidth="1"/>
    <col min="56" max="238" width="9.140625" style="15" customWidth="1"/>
    <col min="239" max="243" width="9.140625" style="16" customWidth="1"/>
    <col min="244" max="16384" width="9.140625" style="15" customWidth="1"/>
  </cols>
  <sheetData>
    <row r="1" spans="1:243" s="1" customFormat="1" ht="27" customHeight="1">
      <c r="A1" s="78" t="str">
        <f>B2&amp;" BoQ"</f>
        <v>Percentage BoQ</v>
      </c>
      <c r="B1" s="78"/>
      <c r="C1" s="78"/>
      <c r="D1" s="78"/>
      <c r="E1" s="78"/>
      <c r="F1" s="78"/>
      <c r="G1" s="78"/>
      <c r="H1" s="78"/>
      <c r="I1" s="78"/>
      <c r="J1" s="78"/>
      <c r="K1" s="78"/>
      <c r="L1" s="78"/>
      <c r="M1" s="18"/>
      <c r="N1" s="18"/>
      <c r="O1" s="19"/>
      <c r="P1" s="19"/>
      <c r="Q1" s="20"/>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IE1" s="2"/>
      <c r="IF1" s="2"/>
      <c r="IG1" s="2"/>
      <c r="IH1" s="2"/>
      <c r="II1" s="2"/>
    </row>
    <row r="2" spans="1:55" s="1" customFormat="1" ht="25.5" customHeight="1" hidden="1">
      <c r="A2" s="21" t="s">
        <v>3</v>
      </c>
      <c r="B2" s="21" t="s">
        <v>35</v>
      </c>
      <c r="C2" s="21" t="s">
        <v>4</v>
      </c>
      <c r="D2" s="21" t="s">
        <v>5</v>
      </c>
      <c r="E2" s="21" t="s">
        <v>6</v>
      </c>
      <c r="F2" s="18"/>
      <c r="G2" s="18"/>
      <c r="H2" s="18"/>
      <c r="I2" s="18"/>
      <c r="J2" s="22"/>
      <c r="K2" s="22"/>
      <c r="L2" s="22"/>
      <c r="M2" s="18"/>
      <c r="N2" s="18"/>
      <c r="O2" s="19"/>
      <c r="P2" s="19"/>
      <c r="Q2" s="20"/>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1:243" s="1" customFormat="1" ht="30" customHeight="1" hidden="1">
      <c r="A3" s="18" t="s">
        <v>40</v>
      </c>
      <c r="B3" s="18"/>
      <c r="C3" s="18" t="s">
        <v>39</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IE3" s="2"/>
      <c r="IF3" s="2"/>
      <c r="IG3" s="2"/>
      <c r="IH3" s="2"/>
      <c r="II3" s="2"/>
    </row>
    <row r="4" spans="1:243" s="3" customFormat="1" ht="30.75" customHeight="1">
      <c r="A4" s="79" t="s">
        <v>43</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4"/>
      <c r="IF4" s="4"/>
      <c r="IG4" s="4"/>
      <c r="IH4" s="4"/>
      <c r="II4" s="4"/>
    </row>
    <row r="5" spans="1:243" s="3" customFormat="1" ht="30.75" customHeight="1">
      <c r="A5" s="79" t="s">
        <v>73</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4"/>
      <c r="IF5" s="4"/>
      <c r="IG5" s="4"/>
      <c r="IH5" s="4"/>
      <c r="II5" s="4"/>
    </row>
    <row r="6" spans="1:243" s="3" customFormat="1" ht="30.75" customHeight="1">
      <c r="A6" s="79" t="s">
        <v>94</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4"/>
      <c r="IF6" s="4"/>
      <c r="IG6" s="4"/>
      <c r="IH6" s="4"/>
      <c r="II6" s="4"/>
    </row>
    <row r="7" spans="1:243" s="3" customFormat="1" ht="29.25" customHeight="1"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4"/>
      <c r="IF7" s="4"/>
      <c r="IG7" s="4"/>
      <c r="IH7" s="4"/>
      <c r="II7" s="4"/>
    </row>
    <row r="8" spans="1:243" s="5" customFormat="1" ht="58.5" customHeight="1">
      <c r="A8" s="23" t="s">
        <v>42</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6"/>
      <c r="IF8" s="6"/>
      <c r="IG8" s="6"/>
      <c r="IH8" s="6"/>
      <c r="II8" s="6"/>
    </row>
    <row r="9" spans="1:243" s="7" customFormat="1" ht="61.5" customHeight="1">
      <c r="A9" s="75" t="s">
        <v>46</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7"/>
      <c r="IE9" s="8"/>
      <c r="IF9" s="8"/>
      <c r="IG9" s="8"/>
      <c r="IH9" s="8"/>
      <c r="II9" s="8"/>
    </row>
    <row r="10" spans="1:243" s="9" customFormat="1" ht="18.75" customHeight="1">
      <c r="A10" s="24" t="s">
        <v>47</v>
      </c>
      <c r="B10" s="24" t="s">
        <v>48</v>
      </c>
      <c r="C10" s="24" t="s">
        <v>48</v>
      </c>
      <c r="D10" s="24" t="s">
        <v>47</v>
      </c>
      <c r="E10" s="24" t="s">
        <v>48</v>
      </c>
      <c r="F10" s="24" t="s">
        <v>8</v>
      </c>
      <c r="G10" s="24" t="s">
        <v>8</v>
      </c>
      <c r="H10" s="24" t="s">
        <v>9</v>
      </c>
      <c r="I10" s="24" t="s">
        <v>48</v>
      </c>
      <c r="J10" s="24" t="s">
        <v>47</v>
      </c>
      <c r="K10" s="24" t="s">
        <v>49</v>
      </c>
      <c r="L10" s="24" t="s">
        <v>48</v>
      </c>
      <c r="M10" s="24" t="s">
        <v>47</v>
      </c>
      <c r="N10" s="24" t="s">
        <v>8</v>
      </c>
      <c r="O10" s="24" t="s">
        <v>8</v>
      </c>
      <c r="P10" s="24" t="s">
        <v>8</v>
      </c>
      <c r="Q10" s="24" t="s">
        <v>8</v>
      </c>
      <c r="R10" s="24" t="s">
        <v>9</v>
      </c>
      <c r="S10" s="24" t="s">
        <v>9</v>
      </c>
      <c r="T10" s="24" t="s">
        <v>8</v>
      </c>
      <c r="U10" s="24" t="s">
        <v>8</v>
      </c>
      <c r="V10" s="24" t="s">
        <v>8</v>
      </c>
      <c r="W10" s="24" t="s">
        <v>8</v>
      </c>
      <c r="X10" s="24" t="s">
        <v>9</v>
      </c>
      <c r="Y10" s="24" t="s">
        <v>9</v>
      </c>
      <c r="Z10" s="24" t="s">
        <v>8</v>
      </c>
      <c r="AA10" s="24" t="s">
        <v>8</v>
      </c>
      <c r="AB10" s="24" t="s">
        <v>8</v>
      </c>
      <c r="AC10" s="24" t="s">
        <v>8</v>
      </c>
      <c r="AD10" s="24" t="s">
        <v>9</v>
      </c>
      <c r="AE10" s="24" t="s">
        <v>9</v>
      </c>
      <c r="AF10" s="24" t="s">
        <v>8</v>
      </c>
      <c r="AG10" s="24" t="s">
        <v>8</v>
      </c>
      <c r="AH10" s="24" t="s">
        <v>8</v>
      </c>
      <c r="AI10" s="24" t="s">
        <v>8</v>
      </c>
      <c r="AJ10" s="24" t="s">
        <v>9</v>
      </c>
      <c r="AK10" s="24" t="s">
        <v>9</v>
      </c>
      <c r="AL10" s="24" t="s">
        <v>8</v>
      </c>
      <c r="AM10" s="24" t="s">
        <v>8</v>
      </c>
      <c r="AN10" s="24" t="s">
        <v>8</v>
      </c>
      <c r="AO10" s="24" t="s">
        <v>8</v>
      </c>
      <c r="AP10" s="24" t="s">
        <v>9</v>
      </c>
      <c r="AQ10" s="24" t="s">
        <v>9</v>
      </c>
      <c r="AR10" s="24" t="s">
        <v>8</v>
      </c>
      <c r="AS10" s="24" t="s">
        <v>8</v>
      </c>
      <c r="AT10" s="24" t="s">
        <v>47</v>
      </c>
      <c r="AU10" s="24" t="s">
        <v>47</v>
      </c>
      <c r="AV10" s="24" t="s">
        <v>9</v>
      </c>
      <c r="AW10" s="24" t="s">
        <v>9</v>
      </c>
      <c r="AX10" s="24" t="s">
        <v>47</v>
      </c>
      <c r="AY10" s="24" t="s">
        <v>47</v>
      </c>
      <c r="AZ10" s="24" t="s">
        <v>10</v>
      </c>
      <c r="BA10" s="24" t="s">
        <v>47</v>
      </c>
      <c r="BB10" s="24" t="s">
        <v>47</v>
      </c>
      <c r="BC10" s="24" t="s">
        <v>48</v>
      </c>
      <c r="IE10" s="10"/>
      <c r="IF10" s="10"/>
      <c r="IG10" s="10"/>
      <c r="IH10" s="10"/>
      <c r="II10" s="10"/>
    </row>
    <row r="11" spans="1:243" s="9" customFormat="1" ht="94.5" customHeight="1">
      <c r="A11" s="25" t="s">
        <v>0</v>
      </c>
      <c r="B11" s="25" t="s">
        <v>11</v>
      </c>
      <c r="C11" s="25" t="s">
        <v>1</v>
      </c>
      <c r="D11" s="25" t="s">
        <v>12</v>
      </c>
      <c r="E11" s="25" t="s">
        <v>13</v>
      </c>
      <c r="F11" s="25" t="s">
        <v>50</v>
      </c>
      <c r="G11" s="25"/>
      <c r="H11" s="25"/>
      <c r="I11" s="25" t="s">
        <v>14</v>
      </c>
      <c r="J11" s="25" t="s">
        <v>15</v>
      </c>
      <c r="K11" s="25" t="s">
        <v>16</v>
      </c>
      <c r="L11" s="25" t="s">
        <v>17</v>
      </c>
      <c r="M11" s="64" t="s">
        <v>51</v>
      </c>
      <c r="N11" s="25" t="s">
        <v>18</v>
      </c>
      <c r="O11" s="25" t="s">
        <v>19</v>
      </c>
      <c r="P11" s="25" t="s">
        <v>20</v>
      </c>
      <c r="Q11" s="25" t="s">
        <v>21</v>
      </c>
      <c r="R11" s="25"/>
      <c r="S11" s="25"/>
      <c r="T11" s="25" t="s">
        <v>22</v>
      </c>
      <c r="U11" s="25" t="s">
        <v>23</v>
      </c>
      <c r="V11" s="25" t="s">
        <v>24</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65" t="s">
        <v>52</v>
      </c>
      <c r="BB11" s="65" t="s">
        <v>25</v>
      </c>
      <c r="BC11" s="65" t="s">
        <v>26</v>
      </c>
      <c r="IE11" s="10"/>
      <c r="IF11" s="10"/>
      <c r="IG11" s="10"/>
      <c r="IH11" s="10"/>
      <c r="II11" s="10"/>
    </row>
    <row r="12" spans="1:243" s="9" customFormat="1" ht="14.25">
      <c r="A12" s="25">
        <v>1</v>
      </c>
      <c r="B12" s="25">
        <v>2</v>
      </c>
      <c r="C12" s="25">
        <v>3</v>
      </c>
      <c r="D12" s="25">
        <v>4</v>
      </c>
      <c r="E12" s="25">
        <v>5</v>
      </c>
      <c r="F12" s="25">
        <v>6</v>
      </c>
      <c r="G12" s="25">
        <v>7</v>
      </c>
      <c r="H12" s="25">
        <v>8</v>
      </c>
      <c r="I12" s="25">
        <v>9</v>
      </c>
      <c r="J12" s="25">
        <v>10</v>
      </c>
      <c r="K12" s="25">
        <v>11</v>
      </c>
      <c r="L12" s="25">
        <v>12</v>
      </c>
      <c r="M12" s="25">
        <v>13</v>
      </c>
      <c r="N12" s="25">
        <v>14</v>
      </c>
      <c r="O12" s="25">
        <v>15</v>
      </c>
      <c r="P12" s="25">
        <v>16</v>
      </c>
      <c r="Q12" s="25">
        <v>17</v>
      </c>
      <c r="R12" s="25">
        <v>18</v>
      </c>
      <c r="S12" s="25">
        <v>19</v>
      </c>
      <c r="T12" s="25">
        <v>20</v>
      </c>
      <c r="U12" s="25">
        <v>21</v>
      </c>
      <c r="V12" s="25">
        <v>22</v>
      </c>
      <c r="W12" s="25">
        <v>23</v>
      </c>
      <c r="X12" s="25">
        <v>24</v>
      </c>
      <c r="Y12" s="25">
        <v>25</v>
      </c>
      <c r="Z12" s="25">
        <v>26</v>
      </c>
      <c r="AA12" s="25">
        <v>27</v>
      </c>
      <c r="AB12" s="25">
        <v>28</v>
      </c>
      <c r="AC12" s="25">
        <v>29</v>
      </c>
      <c r="AD12" s="25">
        <v>30</v>
      </c>
      <c r="AE12" s="25">
        <v>31</v>
      </c>
      <c r="AF12" s="25">
        <v>32</v>
      </c>
      <c r="AG12" s="25">
        <v>33</v>
      </c>
      <c r="AH12" s="25">
        <v>34</v>
      </c>
      <c r="AI12" s="25">
        <v>35</v>
      </c>
      <c r="AJ12" s="25">
        <v>36</v>
      </c>
      <c r="AK12" s="25">
        <v>37</v>
      </c>
      <c r="AL12" s="25">
        <v>38</v>
      </c>
      <c r="AM12" s="25">
        <v>39</v>
      </c>
      <c r="AN12" s="25">
        <v>40</v>
      </c>
      <c r="AO12" s="25">
        <v>41</v>
      </c>
      <c r="AP12" s="25">
        <v>42</v>
      </c>
      <c r="AQ12" s="25">
        <v>43</v>
      </c>
      <c r="AR12" s="25">
        <v>44</v>
      </c>
      <c r="AS12" s="25">
        <v>45</v>
      </c>
      <c r="AT12" s="25">
        <v>46</v>
      </c>
      <c r="AU12" s="25">
        <v>47</v>
      </c>
      <c r="AV12" s="25">
        <v>48</v>
      </c>
      <c r="AW12" s="25">
        <v>49</v>
      </c>
      <c r="AX12" s="25">
        <v>50</v>
      </c>
      <c r="AY12" s="25">
        <v>51</v>
      </c>
      <c r="AZ12" s="25">
        <v>52</v>
      </c>
      <c r="BA12" s="25">
        <v>53</v>
      </c>
      <c r="BB12" s="25">
        <v>54</v>
      </c>
      <c r="BC12" s="25">
        <v>55</v>
      </c>
      <c r="IE12" s="10"/>
      <c r="IF12" s="10"/>
      <c r="IG12" s="10"/>
      <c r="IH12" s="10"/>
      <c r="II12" s="10"/>
    </row>
    <row r="13" spans="1:243" s="11" customFormat="1" ht="30.75" customHeight="1">
      <c r="A13" s="62">
        <v>1</v>
      </c>
      <c r="B13" s="28" t="s">
        <v>53</v>
      </c>
      <c r="C13" s="32" t="s">
        <v>28</v>
      </c>
      <c r="D13" s="54"/>
      <c r="E13" s="54"/>
      <c r="F13" s="38"/>
      <c r="G13" s="37"/>
      <c r="H13" s="34"/>
      <c r="I13" s="55"/>
      <c r="J13" s="56"/>
      <c r="K13" s="37"/>
      <c r="L13" s="37"/>
      <c r="M13" s="39"/>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40"/>
      <c r="BB13" s="41"/>
      <c r="BC13" s="26"/>
      <c r="IE13" s="12">
        <v>1.01</v>
      </c>
      <c r="IF13" s="12" t="s">
        <v>31</v>
      </c>
      <c r="IG13" s="12" t="s">
        <v>27</v>
      </c>
      <c r="IH13" s="12">
        <v>123.223</v>
      </c>
      <c r="II13" s="12" t="s">
        <v>29</v>
      </c>
    </row>
    <row r="14" spans="1:243" s="11" customFormat="1" ht="30.75" customHeight="1">
      <c r="A14" s="66">
        <v>1.01</v>
      </c>
      <c r="B14" s="28" t="s">
        <v>54</v>
      </c>
      <c r="C14" s="32" t="s">
        <v>28</v>
      </c>
      <c r="D14" s="38">
        <v>4</v>
      </c>
      <c r="E14" s="54" t="s">
        <v>44</v>
      </c>
      <c r="F14" s="38">
        <v>997.05</v>
      </c>
      <c r="G14" s="37"/>
      <c r="H14" s="34"/>
      <c r="I14" s="55" t="s">
        <v>30</v>
      </c>
      <c r="J14" s="56">
        <f>IF(I14="Less(-)",-1,1)</f>
        <v>1</v>
      </c>
      <c r="K14" s="37" t="s">
        <v>36</v>
      </c>
      <c r="L14" s="37" t="s">
        <v>6</v>
      </c>
      <c r="M14" s="39"/>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40">
        <f>total_amount_ba($B$2,$D$2,D14,F14,J14,K14,M14)</f>
        <v>3988.2</v>
      </c>
      <c r="BB14" s="41">
        <f>BA14+SUM(N14:AZ14)</f>
        <v>3988.2</v>
      </c>
      <c r="BC14" s="26" t="str">
        <f>SpellNumber(L14,BB14)</f>
        <v>INR  Three Thousand Nine Hundred &amp; Eighty Eight  and Paise Twenty Only</v>
      </c>
      <c r="IE14" s="12">
        <v>1.01</v>
      </c>
      <c r="IF14" s="12" t="s">
        <v>31</v>
      </c>
      <c r="IG14" s="12" t="s">
        <v>27</v>
      </c>
      <c r="IH14" s="12">
        <v>123.223</v>
      </c>
      <c r="II14" s="12" t="s">
        <v>29</v>
      </c>
    </row>
    <row r="15" spans="1:243" s="11" customFormat="1" ht="30.75" customHeight="1">
      <c r="A15" s="62">
        <v>2</v>
      </c>
      <c r="B15" s="29" t="s">
        <v>55</v>
      </c>
      <c r="C15" s="32" t="s">
        <v>28</v>
      </c>
      <c r="D15" s="54"/>
      <c r="E15" s="54"/>
      <c r="F15" s="38"/>
      <c r="G15" s="37"/>
      <c r="H15" s="34"/>
      <c r="I15" s="55"/>
      <c r="J15" s="56"/>
      <c r="K15" s="37"/>
      <c r="L15" s="37"/>
      <c r="M15" s="39"/>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40"/>
      <c r="BB15" s="41"/>
      <c r="BC15" s="26"/>
      <c r="IE15" s="12">
        <v>1.01</v>
      </c>
      <c r="IF15" s="12" t="s">
        <v>31</v>
      </c>
      <c r="IG15" s="12" t="s">
        <v>27</v>
      </c>
      <c r="IH15" s="12">
        <v>123.223</v>
      </c>
      <c r="II15" s="12" t="s">
        <v>29</v>
      </c>
    </row>
    <row r="16" spans="1:243" s="11" customFormat="1" ht="30.75" customHeight="1">
      <c r="A16" s="67">
        <v>2.01</v>
      </c>
      <c r="B16" s="29" t="s">
        <v>56</v>
      </c>
      <c r="C16" s="32" t="s">
        <v>28</v>
      </c>
      <c r="D16" s="38">
        <v>4</v>
      </c>
      <c r="E16" s="58" t="s">
        <v>44</v>
      </c>
      <c r="F16" s="42">
        <v>5481.95</v>
      </c>
      <c r="G16" s="37"/>
      <c r="H16" s="34"/>
      <c r="I16" s="55" t="s">
        <v>30</v>
      </c>
      <c r="J16" s="56">
        <f>IF(I16="Less(-)",-1,1)</f>
        <v>1</v>
      </c>
      <c r="K16" s="37" t="s">
        <v>36</v>
      </c>
      <c r="L16" s="37" t="s">
        <v>6</v>
      </c>
      <c r="M16" s="39"/>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40">
        <f>total_amount_ba($B$2,$D$2,D16,F16,J16,K16,M16)</f>
        <v>21927.8</v>
      </c>
      <c r="BB16" s="41">
        <f>BA16+SUM(N16:AZ16)</f>
        <v>21927.8</v>
      </c>
      <c r="BC16" s="26" t="str">
        <f>SpellNumber(L16,BB16)</f>
        <v>INR  Twenty One Thousand Nine Hundred &amp; Twenty Seven  and Paise Eighty Only</v>
      </c>
      <c r="IE16" s="12">
        <v>1.01</v>
      </c>
      <c r="IF16" s="12" t="s">
        <v>31</v>
      </c>
      <c r="IG16" s="12" t="s">
        <v>27</v>
      </c>
      <c r="IH16" s="12">
        <v>123.223</v>
      </c>
      <c r="II16" s="12" t="s">
        <v>29</v>
      </c>
    </row>
    <row r="17" spans="1:243" s="11" customFormat="1" ht="72" customHeight="1">
      <c r="A17" s="62">
        <v>3</v>
      </c>
      <c r="B17" s="28" t="s">
        <v>74</v>
      </c>
      <c r="C17" s="32" t="s">
        <v>28</v>
      </c>
      <c r="D17" s="54"/>
      <c r="E17" s="54"/>
      <c r="F17" s="38"/>
      <c r="G17" s="37"/>
      <c r="H17" s="34"/>
      <c r="I17" s="55"/>
      <c r="J17" s="56"/>
      <c r="K17" s="37"/>
      <c r="L17" s="37"/>
      <c r="M17" s="39"/>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40"/>
      <c r="BB17" s="41"/>
      <c r="BC17" s="26"/>
      <c r="IE17" s="12">
        <v>1.01</v>
      </c>
      <c r="IF17" s="12" t="s">
        <v>31</v>
      </c>
      <c r="IG17" s="12" t="s">
        <v>27</v>
      </c>
      <c r="IH17" s="12">
        <v>123.223</v>
      </c>
      <c r="II17" s="12" t="s">
        <v>29</v>
      </c>
    </row>
    <row r="18" spans="1:243" s="11" customFormat="1" ht="30" customHeight="1">
      <c r="A18" s="62">
        <v>3.01</v>
      </c>
      <c r="B18" s="28" t="s">
        <v>75</v>
      </c>
      <c r="C18" s="32" t="s">
        <v>28</v>
      </c>
      <c r="D18" s="38">
        <v>88</v>
      </c>
      <c r="E18" s="54" t="s">
        <v>45</v>
      </c>
      <c r="F18" s="38">
        <v>1169.55</v>
      </c>
      <c r="G18" s="37"/>
      <c r="H18" s="34"/>
      <c r="I18" s="55" t="s">
        <v>30</v>
      </c>
      <c r="J18" s="56">
        <f>IF(I18="Less(-)",-1,1)</f>
        <v>1</v>
      </c>
      <c r="K18" s="37" t="s">
        <v>36</v>
      </c>
      <c r="L18" s="37" t="s">
        <v>6</v>
      </c>
      <c r="M18" s="39"/>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40">
        <f>total_amount_ba($B$2,$D$2,D18,F18,J18,K18,M18)</f>
        <v>102920.4</v>
      </c>
      <c r="BB18" s="41">
        <f>BA18+SUM(N18:AZ18)</f>
        <v>102920.4</v>
      </c>
      <c r="BC18" s="26" t="str">
        <f>SpellNumber(L18,BB18)</f>
        <v>INR  One Lakh Two Thousand Nine Hundred &amp; Twenty  and Paise Forty Only</v>
      </c>
      <c r="IE18" s="12">
        <v>1.01</v>
      </c>
      <c r="IF18" s="12" t="s">
        <v>31</v>
      </c>
      <c r="IG18" s="12" t="s">
        <v>27</v>
      </c>
      <c r="IH18" s="12">
        <v>123.223</v>
      </c>
      <c r="II18" s="12" t="s">
        <v>29</v>
      </c>
    </row>
    <row r="19" spans="1:243" s="11" customFormat="1" ht="81" customHeight="1">
      <c r="A19" s="62">
        <v>4</v>
      </c>
      <c r="B19" s="28" t="s">
        <v>76</v>
      </c>
      <c r="C19" s="32" t="s">
        <v>28</v>
      </c>
      <c r="D19" s="54"/>
      <c r="E19" s="54"/>
      <c r="F19" s="38"/>
      <c r="G19" s="37"/>
      <c r="H19" s="34"/>
      <c r="I19" s="55"/>
      <c r="J19" s="56"/>
      <c r="K19" s="37"/>
      <c r="L19" s="37"/>
      <c r="M19" s="39"/>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40"/>
      <c r="BB19" s="41"/>
      <c r="BC19" s="26"/>
      <c r="IE19" s="12">
        <v>1.01</v>
      </c>
      <c r="IF19" s="12" t="s">
        <v>31</v>
      </c>
      <c r="IG19" s="12" t="s">
        <v>27</v>
      </c>
      <c r="IH19" s="12">
        <v>123.223</v>
      </c>
      <c r="II19" s="12" t="s">
        <v>29</v>
      </c>
    </row>
    <row r="20" spans="1:243" s="11" customFormat="1" ht="22.5" customHeight="1">
      <c r="A20" s="62">
        <v>4.01</v>
      </c>
      <c r="B20" s="28" t="s">
        <v>77</v>
      </c>
      <c r="C20" s="32" t="s">
        <v>28</v>
      </c>
      <c r="D20" s="54"/>
      <c r="E20" s="54"/>
      <c r="F20" s="38"/>
      <c r="G20" s="37"/>
      <c r="H20" s="34"/>
      <c r="I20" s="55"/>
      <c r="J20" s="56"/>
      <c r="K20" s="37"/>
      <c r="L20" s="37"/>
      <c r="M20" s="39"/>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40"/>
      <c r="BB20" s="41"/>
      <c r="BC20" s="26"/>
      <c r="IE20" s="12">
        <v>1.01</v>
      </c>
      <c r="IF20" s="12" t="s">
        <v>31</v>
      </c>
      <c r="IG20" s="12" t="s">
        <v>27</v>
      </c>
      <c r="IH20" s="12">
        <v>123.223</v>
      </c>
      <c r="II20" s="12" t="s">
        <v>29</v>
      </c>
    </row>
    <row r="21" spans="1:243" s="11" customFormat="1" ht="29.25" customHeight="1">
      <c r="A21" s="62">
        <v>4.02</v>
      </c>
      <c r="B21" s="28" t="s">
        <v>78</v>
      </c>
      <c r="C21" s="32" t="s">
        <v>28</v>
      </c>
      <c r="D21" s="38">
        <v>1</v>
      </c>
      <c r="E21" s="54" t="s">
        <v>45</v>
      </c>
      <c r="F21" s="38">
        <v>3113.3</v>
      </c>
      <c r="G21" s="37"/>
      <c r="H21" s="34"/>
      <c r="I21" s="55" t="s">
        <v>30</v>
      </c>
      <c r="J21" s="56">
        <f>IF(I21="Less(-)",-1,1)</f>
        <v>1</v>
      </c>
      <c r="K21" s="37" t="s">
        <v>36</v>
      </c>
      <c r="L21" s="37" t="s">
        <v>6</v>
      </c>
      <c r="M21" s="39"/>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40">
        <f>total_amount_ba($B$2,$D$2,D21,F21,J21,K21,M21)</f>
        <v>3113.3</v>
      </c>
      <c r="BB21" s="41">
        <f>BA21+SUM(N21:AZ21)</f>
        <v>3113.3</v>
      </c>
      <c r="BC21" s="26" t="str">
        <f>SpellNumber(L21,BB21)</f>
        <v>INR  Three Thousand One Hundred &amp; Thirteen  and Paise Thirty Only</v>
      </c>
      <c r="IE21" s="12">
        <v>1.01</v>
      </c>
      <c r="IF21" s="12" t="s">
        <v>31</v>
      </c>
      <c r="IG21" s="12" t="s">
        <v>27</v>
      </c>
      <c r="IH21" s="12">
        <v>123.223</v>
      </c>
      <c r="II21" s="12" t="s">
        <v>29</v>
      </c>
    </row>
    <row r="22" spans="1:243" s="11" customFormat="1" ht="22.5" customHeight="1">
      <c r="A22" s="68">
        <v>5</v>
      </c>
      <c r="B22" s="69" t="s">
        <v>57</v>
      </c>
      <c r="C22" s="32" t="s">
        <v>28</v>
      </c>
      <c r="D22" s="54"/>
      <c r="E22" s="54"/>
      <c r="F22" s="38"/>
      <c r="G22" s="37"/>
      <c r="H22" s="34"/>
      <c r="I22" s="55"/>
      <c r="J22" s="56"/>
      <c r="K22" s="37"/>
      <c r="L22" s="37"/>
      <c r="M22" s="39"/>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40"/>
      <c r="BB22" s="41"/>
      <c r="BC22" s="26"/>
      <c r="IE22" s="12">
        <v>1.01</v>
      </c>
      <c r="IF22" s="12" t="s">
        <v>31</v>
      </c>
      <c r="IG22" s="12" t="s">
        <v>27</v>
      </c>
      <c r="IH22" s="12">
        <v>123.223</v>
      </c>
      <c r="II22" s="12" t="s">
        <v>29</v>
      </c>
    </row>
    <row r="23" spans="1:243" s="11" customFormat="1" ht="30.75" customHeight="1">
      <c r="A23" s="68">
        <v>5.01</v>
      </c>
      <c r="B23" s="69" t="s">
        <v>79</v>
      </c>
      <c r="C23" s="32" t="s">
        <v>28</v>
      </c>
      <c r="D23" s="33">
        <v>9</v>
      </c>
      <c r="E23" s="57" t="s">
        <v>45</v>
      </c>
      <c r="F23" s="33">
        <v>168.25</v>
      </c>
      <c r="G23" s="37"/>
      <c r="H23" s="34"/>
      <c r="I23" s="55" t="s">
        <v>30</v>
      </c>
      <c r="J23" s="56">
        <f>IF(I23="Less(-)",-1,1)</f>
        <v>1</v>
      </c>
      <c r="K23" s="37" t="s">
        <v>36</v>
      </c>
      <c r="L23" s="37" t="s">
        <v>6</v>
      </c>
      <c r="M23" s="39"/>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40">
        <f>total_amount_ba($B$2,$D$2,D23,F23,J23,K23,M23)</f>
        <v>1514.25</v>
      </c>
      <c r="BB23" s="41">
        <f>BA23+SUM(N23:AZ23)</f>
        <v>1514.25</v>
      </c>
      <c r="BC23" s="26" t="str">
        <f>SpellNumber(L23,BB23)</f>
        <v>INR  One Thousand Five Hundred &amp; Fourteen  and Paise Twenty Five Only</v>
      </c>
      <c r="IE23" s="12">
        <v>1.01</v>
      </c>
      <c r="IF23" s="12" t="s">
        <v>31</v>
      </c>
      <c r="IG23" s="12" t="s">
        <v>27</v>
      </c>
      <c r="IH23" s="12">
        <v>123.223</v>
      </c>
      <c r="II23" s="12" t="s">
        <v>29</v>
      </c>
    </row>
    <row r="24" spans="1:243" s="11" customFormat="1" ht="30.75" customHeight="1">
      <c r="A24" s="68">
        <v>6</v>
      </c>
      <c r="B24" s="70" t="s">
        <v>80</v>
      </c>
      <c r="C24" s="32" t="s">
        <v>28</v>
      </c>
      <c r="D24" s="54"/>
      <c r="E24" s="54"/>
      <c r="F24" s="38"/>
      <c r="G24" s="37"/>
      <c r="H24" s="34"/>
      <c r="I24" s="55"/>
      <c r="J24" s="56"/>
      <c r="K24" s="37"/>
      <c r="L24" s="37"/>
      <c r="M24" s="39"/>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40"/>
      <c r="BB24" s="41"/>
      <c r="BC24" s="26"/>
      <c r="IE24" s="12">
        <v>1.01</v>
      </c>
      <c r="IF24" s="12" t="s">
        <v>31</v>
      </c>
      <c r="IG24" s="12" t="s">
        <v>27</v>
      </c>
      <c r="IH24" s="12">
        <v>123.223</v>
      </c>
      <c r="II24" s="12" t="s">
        <v>29</v>
      </c>
    </row>
    <row r="25" spans="1:243" s="11" customFormat="1" ht="30.75" customHeight="1">
      <c r="A25" s="68">
        <v>6.01</v>
      </c>
      <c r="B25" s="70" t="s">
        <v>81</v>
      </c>
      <c r="C25" s="32" t="s">
        <v>28</v>
      </c>
      <c r="D25" s="33">
        <v>2</v>
      </c>
      <c r="E25" s="71" t="s">
        <v>45</v>
      </c>
      <c r="F25" s="72">
        <v>684.2</v>
      </c>
      <c r="G25" s="37"/>
      <c r="H25" s="34"/>
      <c r="I25" s="55" t="s">
        <v>30</v>
      </c>
      <c r="J25" s="56">
        <f>IF(I25="Less(-)",-1,1)</f>
        <v>1</v>
      </c>
      <c r="K25" s="37" t="s">
        <v>36</v>
      </c>
      <c r="L25" s="37" t="s">
        <v>6</v>
      </c>
      <c r="M25" s="39"/>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40">
        <f>total_amount_ba($B$2,$D$2,D25,F25,J25,K25,M25)</f>
        <v>1368.4</v>
      </c>
      <c r="BB25" s="41">
        <f>BA25+SUM(N25:AZ25)</f>
        <v>1368.4</v>
      </c>
      <c r="BC25" s="26" t="str">
        <f>SpellNumber(L25,BB25)</f>
        <v>INR  One Thousand Three Hundred &amp; Sixty Eight  and Paise Forty Only</v>
      </c>
      <c r="IE25" s="12">
        <v>1.01</v>
      </c>
      <c r="IF25" s="12" t="s">
        <v>31</v>
      </c>
      <c r="IG25" s="12" t="s">
        <v>27</v>
      </c>
      <c r="IH25" s="12">
        <v>123.223</v>
      </c>
      <c r="II25" s="12" t="s">
        <v>29</v>
      </c>
    </row>
    <row r="26" spans="1:243" s="11" customFormat="1" ht="76.5">
      <c r="A26" s="62">
        <v>7</v>
      </c>
      <c r="B26" s="29" t="s">
        <v>82</v>
      </c>
      <c r="C26" s="32" t="s">
        <v>28</v>
      </c>
      <c r="D26" s="38">
        <v>1</v>
      </c>
      <c r="E26" s="58" t="s">
        <v>70</v>
      </c>
      <c r="F26" s="42">
        <v>7390.8</v>
      </c>
      <c r="G26" s="37"/>
      <c r="H26" s="34"/>
      <c r="I26" s="55" t="s">
        <v>30</v>
      </c>
      <c r="J26" s="56">
        <f>IF(I26="Less(-)",-1,1)</f>
        <v>1</v>
      </c>
      <c r="K26" s="37" t="s">
        <v>36</v>
      </c>
      <c r="L26" s="37" t="s">
        <v>6</v>
      </c>
      <c r="M26" s="39"/>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40">
        <f>total_amount_ba($B$2,$D$2,D26,F26,J26,K26,M26)</f>
        <v>7390.8</v>
      </c>
      <c r="BB26" s="41">
        <f>BA26+SUM(N26:AZ26)</f>
        <v>7390.8</v>
      </c>
      <c r="BC26" s="26" t="str">
        <f>SpellNumber(L26,BB26)</f>
        <v>INR  Seven Thousand Three Hundred &amp; Ninety  and Paise Eighty Only</v>
      </c>
      <c r="IE26" s="12">
        <v>1.01</v>
      </c>
      <c r="IF26" s="12" t="s">
        <v>31</v>
      </c>
      <c r="IG26" s="12" t="s">
        <v>27</v>
      </c>
      <c r="IH26" s="12">
        <v>123.223</v>
      </c>
      <c r="II26" s="12" t="s">
        <v>29</v>
      </c>
    </row>
    <row r="27" spans="1:243" s="11" customFormat="1" ht="30.75" customHeight="1">
      <c r="A27" s="62">
        <v>8</v>
      </c>
      <c r="B27" s="29" t="s">
        <v>60</v>
      </c>
      <c r="C27" s="32" t="s">
        <v>28</v>
      </c>
      <c r="D27" s="54"/>
      <c r="E27" s="54"/>
      <c r="F27" s="38"/>
      <c r="G27" s="37"/>
      <c r="H27" s="34"/>
      <c r="I27" s="55"/>
      <c r="J27" s="56"/>
      <c r="K27" s="37"/>
      <c r="L27" s="37"/>
      <c r="M27" s="39"/>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40"/>
      <c r="BB27" s="41"/>
      <c r="BC27" s="26"/>
      <c r="IE27" s="12">
        <v>1.01</v>
      </c>
      <c r="IF27" s="12" t="s">
        <v>31</v>
      </c>
      <c r="IG27" s="12" t="s">
        <v>27</v>
      </c>
      <c r="IH27" s="12">
        <v>123.223</v>
      </c>
      <c r="II27" s="12" t="s">
        <v>29</v>
      </c>
    </row>
    <row r="28" spans="1:243" s="11" customFormat="1" ht="30.75" customHeight="1">
      <c r="A28" s="62">
        <v>8.01</v>
      </c>
      <c r="B28" s="29" t="s">
        <v>61</v>
      </c>
      <c r="C28" s="32" t="s">
        <v>28</v>
      </c>
      <c r="D28" s="38">
        <v>94</v>
      </c>
      <c r="E28" s="58" t="s">
        <v>71</v>
      </c>
      <c r="F28" s="42">
        <v>56.6</v>
      </c>
      <c r="G28" s="37"/>
      <c r="H28" s="34"/>
      <c r="I28" s="55" t="s">
        <v>30</v>
      </c>
      <c r="J28" s="56">
        <f>IF(I28="Less(-)",-1,1)</f>
        <v>1</v>
      </c>
      <c r="K28" s="37" t="s">
        <v>36</v>
      </c>
      <c r="L28" s="37" t="s">
        <v>6</v>
      </c>
      <c r="M28" s="39"/>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40">
        <f>total_amount_ba($B$2,$D$2,D28,F28,J28,K28,M28)</f>
        <v>5320.4</v>
      </c>
      <c r="BB28" s="41">
        <f>BA28+SUM(N28:AZ28)</f>
        <v>5320.4</v>
      </c>
      <c r="BC28" s="26" t="str">
        <f>SpellNumber(L28,BB28)</f>
        <v>INR  Five Thousand Three Hundred &amp; Twenty  and Paise Forty Only</v>
      </c>
      <c r="IE28" s="12">
        <v>1.01</v>
      </c>
      <c r="IF28" s="12" t="s">
        <v>31</v>
      </c>
      <c r="IG28" s="12" t="s">
        <v>27</v>
      </c>
      <c r="IH28" s="12">
        <v>123.223</v>
      </c>
      <c r="II28" s="12" t="s">
        <v>29</v>
      </c>
    </row>
    <row r="29" spans="1:243" s="11" customFormat="1" ht="17.25" customHeight="1">
      <c r="A29" s="62">
        <v>9</v>
      </c>
      <c r="B29" s="29" t="s">
        <v>62</v>
      </c>
      <c r="C29" s="32" t="s">
        <v>28</v>
      </c>
      <c r="D29" s="54"/>
      <c r="E29" s="54"/>
      <c r="F29" s="38"/>
      <c r="G29" s="37"/>
      <c r="H29" s="34"/>
      <c r="I29" s="55"/>
      <c r="J29" s="56"/>
      <c r="K29" s="37"/>
      <c r="L29" s="37"/>
      <c r="M29" s="39"/>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40"/>
      <c r="BB29" s="41"/>
      <c r="BC29" s="26"/>
      <c r="IE29" s="12">
        <v>1.01</v>
      </c>
      <c r="IF29" s="12" t="s">
        <v>31</v>
      </c>
      <c r="IG29" s="12" t="s">
        <v>27</v>
      </c>
      <c r="IH29" s="12">
        <v>123.223</v>
      </c>
      <c r="II29" s="12" t="s">
        <v>29</v>
      </c>
    </row>
    <row r="30" spans="1:243" s="11" customFormat="1" ht="24">
      <c r="A30" s="62">
        <v>9.01</v>
      </c>
      <c r="B30" s="29" t="s">
        <v>63</v>
      </c>
      <c r="C30" s="32" t="s">
        <v>28</v>
      </c>
      <c r="D30" s="38">
        <v>7</v>
      </c>
      <c r="E30" s="58" t="s">
        <v>45</v>
      </c>
      <c r="F30" s="42">
        <v>422.3</v>
      </c>
      <c r="G30" s="37"/>
      <c r="H30" s="34"/>
      <c r="I30" s="55" t="s">
        <v>30</v>
      </c>
      <c r="J30" s="56">
        <f>IF(I30="Less(-)",-1,1)</f>
        <v>1</v>
      </c>
      <c r="K30" s="37" t="s">
        <v>36</v>
      </c>
      <c r="L30" s="37" t="s">
        <v>6</v>
      </c>
      <c r="M30" s="39"/>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40">
        <f>total_amount_ba($B$2,$D$2,D30,F30,J30,K30,M30)</f>
        <v>2956.1</v>
      </c>
      <c r="BB30" s="41">
        <f>BA30+SUM(N30:AZ30)</f>
        <v>2956.1</v>
      </c>
      <c r="BC30" s="26" t="str">
        <f>SpellNumber(L30,BB30)</f>
        <v>INR  Two Thousand Nine Hundred &amp; Fifty Six  and Paise Ten Only</v>
      </c>
      <c r="IE30" s="12">
        <v>1.01</v>
      </c>
      <c r="IF30" s="12" t="s">
        <v>31</v>
      </c>
      <c r="IG30" s="12" t="s">
        <v>27</v>
      </c>
      <c r="IH30" s="12">
        <v>123.223</v>
      </c>
      <c r="II30" s="12" t="s">
        <v>29</v>
      </c>
    </row>
    <row r="31" spans="1:243" s="11" customFormat="1" ht="119.25" customHeight="1">
      <c r="A31" s="30">
        <v>10</v>
      </c>
      <c r="B31" s="28" t="s">
        <v>83</v>
      </c>
      <c r="C31" s="32" t="s">
        <v>28</v>
      </c>
      <c r="D31" s="54"/>
      <c r="E31" s="54"/>
      <c r="F31" s="38"/>
      <c r="G31" s="37"/>
      <c r="H31" s="34"/>
      <c r="I31" s="55"/>
      <c r="J31" s="56"/>
      <c r="K31" s="37"/>
      <c r="L31" s="37"/>
      <c r="M31" s="39"/>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40"/>
      <c r="BB31" s="41"/>
      <c r="BC31" s="26"/>
      <c r="IE31" s="12">
        <v>1.01</v>
      </c>
      <c r="IF31" s="12" t="s">
        <v>31</v>
      </c>
      <c r="IG31" s="12" t="s">
        <v>27</v>
      </c>
      <c r="IH31" s="12">
        <v>123.223</v>
      </c>
      <c r="II31" s="12" t="s">
        <v>29</v>
      </c>
    </row>
    <row r="32" spans="1:243" s="11" customFormat="1" ht="30.75" customHeight="1">
      <c r="A32" s="30">
        <v>10.01</v>
      </c>
      <c r="B32" s="28" t="s">
        <v>84</v>
      </c>
      <c r="C32" s="32" t="s">
        <v>28</v>
      </c>
      <c r="D32" s="73">
        <v>594</v>
      </c>
      <c r="E32" s="63" t="s">
        <v>45</v>
      </c>
      <c r="F32" s="43">
        <v>1114.29</v>
      </c>
      <c r="G32" s="37"/>
      <c r="H32" s="34"/>
      <c r="I32" s="55" t="s">
        <v>30</v>
      </c>
      <c r="J32" s="56">
        <f>IF(I32="Less(-)",-1,1)</f>
        <v>1</v>
      </c>
      <c r="K32" s="37" t="s">
        <v>36</v>
      </c>
      <c r="L32" s="37" t="s">
        <v>6</v>
      </c>
      <c r="M32" s="39"/>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40">
        <f>total_amount_ba($B$2,$D$2,D32,F32,J32,K32,M32)</f>
        <v>661888.26</v>
      </c>
      <c r="BB32" s="41">
        <f>BA32+SUM(N32:AZ32)</f>
        <v>661888.26</v>
      </c>
      <c r="BC32" s="26" t="str">
        <f>SpellNumber(L32,BB32)</f>
        <v>INR  Six Lakh Sixty One Thousand Eight Hundred &amp; Eighty Eight  and Paise Twenty Six Only</v>
      </c>
      <c r="IE32" s="12">
        <v>1.01</v>
      </c>
      <c r="IF32" s="12" t="s">
        <v>31</v>
      </c>
      <c r="IG32" s="12" t="s">
        <v>27</v>
      </c>
      <c r="IH32" s="12">
        <v>123.223</v>
      </c>
      <c r="II32" s="12" t="s">
        <v>29</v>
      </c>
    </row>
    <row r="33" spans="1:243" s="11" customFormat="1" ht="63.75">
      <c r="A33" s="30">
        <v>11</v>
      </c>
      <c r="B33" s="28" t="s">
        <v>85</v>
      </c>
      <c r="C33" s="32" t="s">
        <v>28</v>
      </c>
      <c r="D33" s="38">
        <v>594</v>
      </c>
      <c r="E33" s="63" t="s">
        <v>93</v>
      </c>
      <c r="F33" s="43">
        <v>255.75</v>
      </c>
      <c r="G33" s="37"/>
      <c r="H33" s="34"/>
      <c r="I33" s="55" t="s">
        <v>30</v>
      </c>
      <c r="J33" s="56">
        <f>IF(I33="Less(-)",-1,1)</f>
        <v>1</v>
      </c>
      <c r="K33" s="37" t="s">
        <v>36</v>
      </c>
      <c r="L33" s="37" t="s">
        <v>6</v>
      </c>
      <c r="M33" s="39"/>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40">
        <f>total_amount_ba($B$2,$D$2,D33,F33,J33,K33,M33)</f>
        <v>151915.5</v>
      </c>
      <c r="BB33" s="41">
        <f>BA33+SUM(N33:AZ33)</f>
        <v>151915.5</v>
      </c>
      <c r="BC33" s="26" t="str">
        <f>SpellNumber(L33,BB33)</f>
        <v>INR  One Lakh Fifty One Thousand Nine Hundred &amp; Fifteen  and Paise Fifty Only</v>
      </c>
      <c r="IE33" s="12">
        <v>1.01</v>
      </c>
      <c r="IF33" s="12" t="s">
        <v>31</v>
      </c>
      <c r="IG33" s="12" t="s">
        <v>27</v>
      </c>
      <c r="IH33" s="12">
        <v>123.223</v>
      </c>
      <c r="II33" s="12" t="s">
        <v>29</v>
      </c>
    </row>
    <row r="34" spans="1:243" s="11" customFormat="1" ht="30.75" customHeight="1">
      <c r="A34" s="30">
        <v>12</v>
      </c>
      <c r="B34" s="28" t="s">
        <v>86</v>
      </c>
      <c r="C34" s="32" t="s">
        <v>28</v>
      </c>
      <c r="D34" s="54"/>
      <c r="E34" s="54"/>
      <c r="F34" s="38"/>
      <c r="G34" s="37"/>
      <c r="H34" s="34"/>
      <c r="I34" s="55"/>
      <c r="J34" s="56"/>
      <c r="K34" s="37"/>
      <c r="L34" s="37"/>
      <c r="M34" s="39"/>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40"/>
      <c r="BB34" s="41"/>
      <c r="BC34" s="26"/>
      <c r="IE34" s="12">
        <v>1.01</v>
      </c>
      <c r="IF34" s="12" t="s">
        <v>31</v>
      </c>
      <c r="IG34" s="12" t="s">
        <v>27</v>
      </c>
      <c r="IH34" s="12">
        <v>123.223</v>
      </c>
      <c r="II34" s="12" t="s">
        <v>29</v>
      </c>
    </row>
    <row r="35" spans="1:243" s="11" customFormat="1" ht="30.75" customHeight="1">
      <c r="A35" s="30"/>
      <c r="B35" s="28" t="s">
        <v>87</v>
      </c>
      <c r="C35" s="32" t="s">
        <v>28</v>
      </c>
      <c r="D35" s="38">
        <v>594</v>
      </c>
      <c r="E35" s="54" t="s">
        <v>45</v>
      </c>
      <c r="F35" s="38">
        <v>34.95</v>
      </c>
      <c r="G35" s="37"/>
      <c r="H35" s="34"/>
      <c r="I35" s="55" t="s">
        <v>30</v>
      </c>
      <c r="J35" s="56">
        <f>IF(I35="Less(-)",-1,1)</f>
        <v>1</v>
      </c>
      <c r="K35" s="37" t="s">
        <v>36</v>
      </c>
      <c r="L35" s="37" t="s">
        <v>6</v>
      </c>
      <c r="M35" s="39"/>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40">
        <f>total_amount_ba($B$2,$D$2,D35,F35,J35,K35,M35)</f>
        <v>20760.3</v>
      </c>
      <c r="BB35" s="41">
        <f>BA35+SUM(N35:AZ35)</f>
        <v>20760.3</v>
      </c>
      <c r="BC35" s="26" t="str">
        <f>SpellNumber(L35,BB35)</f>
        <v>INR  Twenty Thousand Seven Hundred &amp; Sixty  and Paise Thirty Only</v>
      </c>
      <c r="IE35" s="12">
        <v>1.01</v>
      </c>
      <c r="IF35" s="12" t="s">
        <v>31</v>
      </c>
      <c r="IG35" s="12" t="s">
        <v>27</v>
      </c>
      <c r="IH35" s="12">
        <v>123.223</v>
      </c>
      <c r="II35" s="12" t="s">
        <v>29</v>
      </c>
    </row>
    <row r="36" spans="1:243" s="11" customFormat="1" ht="30.75" customHeight="1">
      <c r="A36" s="30">
        <v>13</v>
      </c>
      <c r="B36" s="28" t="s">
        <v>88</v>
      </c>
      <c r="C36" s="32" t="s">
        <v>28</v>
      </c>
      <c r="D36" s="54"/>
      <c r="E36" s="54"/>
      <c r="F36" s="38"/>
      <c r="G36" s="37"/>
      <c r="H36" s="34"/>
      <c r="I36" s="55"/>
      <c r="J36" s="56"/>
      <c r="K36" s="37"/>
      <c r="L36" s="37"/>
      <c r="M36" s="39"/>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40"/>
      <c r="BB36" s="41"/>
      <c r="BC36" s="26"/>
      <c r="IE36" s="12">
        <v>1.01</v>
      </c>
      <c r="IF36" s="12" t="s">
        <v>31</v>
      </c>
      <c r="IG36" s="12" t="s">
        <v>27</v>
      </c>
      <c r="IH36" s="12">
        <v>123.223</v>
      </c>
      <c r="II36" s="12" t="s">
        <v>29</v>
      </c>
    </row>
    <row r="37" spans="1:243" s="11" customFormat="1" ht="24">
      <c r="A37" s="30"/>
      <c r="B37" s="28" t="s">
        <v>89</v>
      </c>
      <c r="C37" s="32" t="s">
        <v>28</v>
      </c>
      <c r="D37" s="38">
        <v>594</v>
      </c>
      <c r="E37" s="54" t="s">
        <v>45</v>
      </c>
      <c r="F37" s="38">
        <v>84.45</v>
      </c>
      <c r="G37" s="37"/>
      <c r="H37" s="34"/>
      <c r="I37" s="55" t="s">
        <v>30</v>
      </c>
      <c r="J37" s="56">
        <f>IF(I37="Less(-)",-1,1)</f>
        <v>1</v>
      </c>
      <c r="K37" s="37" t="s">
        <v>36</v>
      </c>
      <c r="L37" s="37" t="s">
        <v>6</v>
      </c>
      <c r="M37" s="39"/>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40">
        <f>total_amount_ba($B$2,$D$2,D37,F37,J37,K37,M37)</f>
        <v>50163.3</v>
      </c>
      <c r="BB37" s="41">
        <f>BA37+SUM(N37:AZ37)</f>
        <v>50163.3</v>
      </c>
      <c r="BC37" s="26" t="str">
        <f>SpellNumber(L37,BB37)</f>
        <v>INR  Fifty Thousand One Hundred &amp; Sixty Three  and Paise Thirty Only</v>
      </c>
      <c r="IE37" s="12">
        <v>1.01</v>
      </c>
      <c r="IF37" s="12" t="s">
        <v>31</v>
      </c>
      <c r="IG37" s="12" t="s">
        <v>27</v>
      </c>
      <c r="IH37" s="12">
        <v>123.223</v>
      </c>
      <c r="II37" s="12" t="s">
        <v>29</v>
      </c>
    </row>
    <row r="38" spans="1:243" s="11" customFormat="1" ht="44.25" customHeight="1">
      <c r="A38" s="30">
        <v>14</v>
      </c>
      <c r="B38" s="28" t="s">
        <v>90</v>
      </c>
      <c r="C38" s="32" t="s">
        <v>28</v>
      </c>
      <c r="D38" s="38">
        <v>142</v>
      </c>
      <c r="E38" s="54" t="s">
        <v>45</v>
      </c>
      <c r="F38" s="38">
        <v>10.8</v>
      </c>
      <c r="G38" s="37"/>
      <c r="H38" s="34"/>
      <c r="I38" s="55" t="s">
        <v>30</v>
      </c>
      <c r="J38" s="56">
        <f>IF(I38="Less(-)",-1,1)</f>
        <v>1</v>
      </c>
      <c r="K38" s="37" t="s">
        <v>36</v>
      </c>
      <c r="L38" s="37" t="s">
        <v>6</v>
      </c>
      <c r="M38" s="39"/>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40">
        <f>total_amount_ba($B$2,$D$2,D38,F38,J38,K38,M38)</f>
        <v>1533.6</v>
      </c>
      <c r="BB38" s="41">
        <f>BA38+SUM(N38:AZ38)</f>
        <v>1533.6</v>
      </c>
      <c r="BC38" s="26" t="str">
        <f>SpellNumber(L38,BB38)</f>
        <v>INR  One Thousand Five Hundred &amp; Thirty Three  and Paise Sixty Only</v>
      </c>
      <c r="IE38" s="12">
        <v>1.01</v>
      </c>
      <c r="IF38" s="12" t="s">
        <v>31</v>
      </c>
      <c r="IG38" s="12" t="s">
        <v>27</v>
      </c>
      <c r="IH38" s="12">
        <v>123.223</v>
      </c>
      <c r="II38" s="12" t="s">
        <v>29</v>
      </c>
    </row>
    <row r="39" spans="1:243" s="11" customFormat="1" ht="40.5" customHeight="1">
      <c r="A39" s="30">
        <v>15</v>
      </c>
      <c r="B39" s="28" t="s">
        <v>64</v>
      </c>
      <c r="C39" s="32" t="s">
        <v>28</v>
      </c>
      <c r="D39" s="38">
        <v>142</v>
      </c>
      <c r="E39" s="54" t="s">
        <v>69</v>
      </c>
      <c r="F39" s="38">
        <v>87.35</v>
      </c>
      <c r="G39" s="37"/>
      <c r="H39" s="34"/>
      <c r="I39" s="55" t="s">
        <v>30</v>
      </c>
      <c r="J39" s="56">
        <f>IF(I39="Less(-)",-1,1)</f>
        <v>1</v>
      </c>
      <c r="K39" s="37" t="s">
        <v>36</v>
      </c>
      <c r="L39" s="37" t="s">
        <v>6</v>
      </c>
      <c r="M39" s="39"/>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40">
        <f>total_amount_ba($B$2,$D$2,D39,F39,J39,K39,M39)</f>
        <v>12403.7</v>
      </c>
      <c r="BB39" s="41">
        <f>BA39+SUM(N39:AZ39)</f>
        <v>12403.7</v>
      </c>
      <c r="BC39" s="26" t="str">
        <f>SpellNumber(L39,BB39)</f>
        <v>INR  Twelve Thousand Four Hundred &amp; Three  and Paise Seventy Only</v>
      </c>
      <c r="IE39" s="12">
        <v>1.01</v>
      </c>
      <c r="IF39" s="12" t="s">
        <v>31</v>
      </c>
      <c r="IG39" s="12" t="s">
        <v>27</v>
      </c>
      <c r="IH39" s="12">
        <v>123.223</v>
      </c>
      <c r="II39" s="12" t="s">
        <v>29</v>
      </c>
    </row>
    <row r="40" spans="1:243" s="11" customFormat="1" ht="30.75" customHeight="1">
      <c r="A40" s="30">
        <v>16</v>
      </c>
      <c r="B40" s="28" t="s">
        <v>65</v>
      </c>
      <c r="C40" s="32" t="s">
        <v>28</v>
      </c>
      <c r="D40" s="54"/>
      <c r="E40" s="54"/>
      <c r="F40" s="38"/>
      <c r="G40" s="37"/>
      <c r="H40" s="34"/>
      <c r="I40" s="55"/>
      <c r="J40" s="56"/>
      <c r="K40" s="37"/>
      <c r="L40" s="37"/>
      <c r="M40" s="39"/>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40"/>
      <c r="BB40" s="41"/>
      <c r="BC40" s="26"/>
      <c r="IE40" s="12">
        <v>1.01</v>
      </c>
      <c r="IF40" s="12" t="s">
        <v>31</v>
      </c>
      <c r="IG40" s="12" t="s">
        <v>27</v>
      </c>
      <c r="IH40" s="12">
        <v>123.223</v>
      </c>
      <c r="II40" s="12" t="s">
        <v>29</v>
      </c>
    </row>
    <row r="41" spans="1:243" s="11" customFormat="1" ht="30.75" customHeight="1">
      <c r="A41" s="30"/>
      <c r="B41" s="31" t="s">
        <v>91</v>
      </c>
      <c r="C41" s="32" t="s">
        <v>28</v>
      </c>
      <c r="D41" s="38">
        <v>142</v>
      </c>
      <c r="E41" s="59" t="s">
        <v>45</v>
      </c>
      <c r="F41" s="43">
        <v>93.7</v>
      </c>
      <c r="G41" s="37"/>
      <c r="H41" s="34"/>
      <c r="I41" s="55" t="s">
        <v>30</v>
      </c>
      <c r="J41" s="56">
        <f>IF(I41="Less(-)",-1,1)</f>
        <v>1</v>
      </c>
      <c r="K41" s="37" t="s">
        <v>36</v>
      </c>
      <c r="L41" s="37" t="s">
        <v>6</v>
      </c>
      <c r="M41" s="39"/>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40">
        <f>total_amount_ba($B$2,$D$2,D41,F41,J41,K41,M41)</f>
        <v>13305.4</v>
      </c>
      <c r="BB41" s="41">
        <f>BA41+SUM(N41:AZ41)</f>
        <v>13305.4</v>
      </c>
      <c r="BC41" s="26" t="str">
        <f>SpellNumber(L41,BB41)</f>
        <v>INR  Thirteen Thousand Three Hundred &amp; Five  and Paise Forty Only</v>
      </c>
      <c r="IE41" s="12">
        <v>1.01</v>
      </c>
      <c r="IF41" s="12" t="s">
        <v>31</v>
      </c>
      <c r="IG41" s="12" t="s">
        <v>27</v>
      </c>
      <c r="IH41" s="12">
        <v>123.223</v>
      </c>
      <c r="II41" s="12" t="s">
        <v>29</v>
      </c>
    </row>
    <row r="42" spans="1:243" s="11" customFormat="1" ht="30.75" customHeight="1">
      <c r="A42" s="30">
        <v>17</v>
      </c>
      <c r="B42" s="28" t="s">
        <v>65</v>
      </c>
      <c r="C42" s="32" t="s">
        <v>28</v>
      </c>
      <c r="D42" s="54"/>
      <c r="E42" s="54"/>
      <c r="F42" s="38"/>
      <c r="G42" s="37"/>
      <c r="H42" s="34"/>
      <c r="I42" s="55"/>
      <c r="J42" s="56"/>
      <c r="K42" s="37"/>
      <c r="L42" s="37"/>
      <c r="M42" s="39"/>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40"/>
      <c r="BB42" s="41"/>
      <c r="BC42" s="26"/>
      <c r="IE42" s="12">
        <v>1.01</v>
      </c>
      <c r="IF42" s="12" t="s">
        <v>31</v>
      </c>
      <c r="IG42" s="12" t="s">
        <v>27</v>
      </c>
      <c r="IH42" s="12">
        <v>123.223</v>
      </c>
      <c r="II42" s="12" t="s">
        <v>29</v>
      </c>
    </row>
    <row r="43" spans="1:243" s="11" customFormat="1" ht="24">
      <c r="A43" s="30"/>
      <c r="B43" s="28" t="s">
        <v>92</v>
      </c>
      <c r="C43" s="32" t="s">
        <v>28</v>
      </c>
      <c r="D43" s="38">
        <v>200</v>
      </c>
      <c r="E43" s="54" t="s">
        <v>45</v>
      </c>
      <c r="F43" s="38">
        <v>33.35</v>
      </c>
      <c r="G43" s="37"/>
      <c r="H43" s="34"/>
      <c r="I43" s="55" t="s">
        <v>30</v>
      </c>
      <c r="J43" s="56">
        <f>IF(I43="Less(-)",-1,1)</f>
        <v>1</v>
      </c>
      <c r="K43" s="37" t="s">
        <v>36</v>
      </c>
      <c r="L43" s="37" t="s">
        <v>6</v>
      </c>
      <c r="M43" s="39"/>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40">
        <f>total_amount_ba($B$2,$D$2,D43,F43,J43,K43,M43)</f>
        <v>6670</v>
      </c>
      <c r="BB43" s="41">
        <f>BA43+SUM(N43:AZ43)</f>
        <v>6670</v>
      </c>
      <c r="BC43" s="26" t="str">
        <f>SpellNumber(L43,BB43)</f>
        <v>INR  Six Thousand Six Hundred &amp; Seventy  Only</v>
      </c>
      <c r="IE43" s="12">
        <v>1.01</v>
      </c>
      <c r="IF43" s="12" t="s">
        <v>31</v>
      </c>
      <c r="IG43" s="12" t="s">
        <v>27</v>
      </c>
      <c r="IH43" s="12">
        <v>123.223</v>
      </c>
      <c r="II43" s="12" t="s">
        <v>29</v>
      </c>
    </row>
    <row r="44" spans="1:243" s="11" customFormat="1" ht="30.75" customHeight="1">
      <c r="A44" s="30">
        <v>18</v>
      </c>
      <c r="B44" s="28" t="s">
        <v>66</v>
      </c>
      <c r="C44" s="32" t="s">
        <v>28</v>
      </c>
      <c r="D44" s="54"/>
      <c r="E44" s="54"/>
      <c r="F44" s="38"/>
      <c r="G44" s="37"/>
      <c r="H44" s="34"/>
      <c r="I44" s="55"/>
      <c r="J44" s="56"/>
      <c r="K44" s="37"/>
      <c r="L44" s="37"/>
      <c r="M44" s="39"/>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40"/>
      <c r="BB44" s="41"/>
      <c r="BC44" s="26"/>
      <c r="IE44" s="12">
        <v>1.01</v>
      </c>
      <c r="IF44" s="12" t="s">
        <v>31</v>
      </c>
      <c r="IG44" s="12" t="s">
        <v>27</v>
      </c>
      <c r="IH44" s="12">
        <v>123.223</v>
      </c>
      <c r="II44" s="12" t="s">
        <v>29</v>
      </c>
    </row>
    <row r="45" spans="1:243" s="11" customFormat="1" ht="30.75" customHeight="1">
      <c r="A45" s="30"/>
      <c r="B45" s="28" t="s">
        <v>67</v>
      </c>
      <c r="C45" s="32" t="s">
        <v>28</v>
      </c>
      <c r="D45" s="38">
        <v>100</v>
      </c>
      <c r="E45" s="54" t="s">
        <v>45</v>
      </c>
      <c r="F45" s="38">
        <v>51.3</v>
      </c>
      <c r="G45" s="37"/>
      <c r="H45" s="34"/>
      <c r="I45" s="55" t="s">
        <v>30</v>
      </c>
      <c r="J45" s="56">
        <f>IF(I45="Less(-)",-1,1)</f>
        <v>1</v>
      </c>
      <c r="K45" s="37" t="s">
        <v>36</v>
      </c>
      <c r="L45" s="37" t="s">
        <v>6</v>
      </c>
      <c r="M45" s="39"/>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40">
        <f>total_amount_ba($B$2,$D$2,D45,F45,J45,K45,M45)</f>
        <v>5130</v>
      </c>
      <c r="BB45" s="41">
        <f>BA45+SUM(N45:AZ45)</f>
        <v>5130</v>
      </c>
      <c r="BC45" s="26" t="str">
        <f>SpellNumber(L45,BB45)</f>
        <v>INR  Five Thousand One Hundred &amp; Thirty  Only</v>
      </c>
      <c r="IE45" s="12">
        <v>1.01</v>
      </c>
      <c r="IF45" s="12" t="s">
        <v>31</v>
      </c>
      <c r="IG45" s="12" t="s">
        <v>27</v>
      </c>
      <c r="IH45" s="12">
        <v>123.223</v>
      </c>
      <c r="II45" s="12" t="s">
        <v>29</v>
      </c>
    </row>
    <row r="46" spans="1:243" s="11" customFormat="1" ht="54.75" customHeight="1">
      <c r="A46" s="30">
        <v>19</v>
      </c>
      <c r="B46" s="28" t="s">
        <v>58</v>
      </c>
      <c r="C46" s="32" t="s">
        <v>28</v>
      </c>
      <c r="D46" s="54"/>
      <c r="E46" s="54"/>
      <c r="F46" s="38"/>
      <c r="G46" s="37"/>
      <c r="H46" s="34"/>
      <c r="I46" s="55"/>
      <c r="J46" s="56"/>
      <c r="K46" s="37"/>
      <c r="L46" s="37"/>
      <c r="M46" s="39"/>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40"/>
      <c r="BB46" s="41"/>
      <c r="BC46" s="26"/>
      <c r="IE46" s="12">
        <v>1.01</v>
      </c>
      <c r="IF46" s="12" t="s">
        <v>31</v>
      </c>
      <c r="IG46" s="12" t="s">
        <v>27</v>
      </c>
      <c r="IH46" s="12">
        <v>123.223</v>
      </c>
      <c r="II46" s="12" t="s">
        <v>29</v>
      </c>
    </row>
    <row r="47" spans="1:243" s="11" customFormat="1" ht="28.5" customHeight="1">
      <c r="A47" s="30"/>
      <c r="B47" s="28" t="s">
        <v>59</v>
      </c>
      <c r="C47" s="32" t="s">
        <v>28</v>
      </c>
      <c r="D47" s="38">
        <v>50</v>
      </c>
      <c r="E47" s="54" t="s">
        <v>45</v>
      </c>
      <c r="F47" s="38">
        <v>274.8</v>
      </c>
      <c r="G47" s="37"/>
      <c r="H47" s="34"/>
      <c r="I47" s="55" t="s">
        <v>30</v>
      </c>
      <c r="J47" s="56">
        <f>IF(I47="Less(-)",-1,1)</f>
        <v>1</v>
      </c>
      <c r="K47" s="37" t="s">
        <v>36</v>
      </c>
      <c r="L47" s="37" t="s">
        <v>6</v>
      </c>
      <c r="M47" s="39"/>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40">
        <f>total_amount_ba($B$2,$D$2,D47,F47,J47,K47,M47)</f>
        <v>13740</v>
      </c>
      <c r="BB47" s="41">
        <f>BA47+SUM(N47:AZ47)</f>
        <v>13740</v>
      </c>
      <c r="BC47" s="26" t="str">
        <f>SpellNumber(L47,BB47)</f>
        <v>INR  Thirteen Thousand Seven Hundred &amp; Forty  Only</v>
      </c>
      <c r="IE47" s="12">
        <v>1.01</v>
      </c>
      <c r="IF47" s="12" t="s">
        <v>31</v>
      </c>
      <c r="IG47" s="12" t="s">
        <v>27</v>
      </c>
      <c r="IH47" s="12">
        <v>123.223</v>
      </c>
      <c r="II47" s="12" t="s">
        <v>29</v>
      </c>
    </row>
    <row r="48" spans="1:243" s="11" customFormat="1" ht="30.75" customHeight="1">
      <c r="A48" s="30">
        <v>20</v>
      </c>
      <c r="B48" s="28" t="s">
        <v>68</v>
      </c>
      <c r="C48" s="32" t="s">
        <v>28</v>
      </c>
      <c r="D48" s="60">
        <v>5</v>
      </c>
      <c r="E48" s="54" t="s">
        <v>72</v>
      </c>
      <c r="F48" s="38">
        <v>339</v>
      </c>
      <c r="G48" s="37"/>
      <c r="H48" s="34"/>
      <c r="I48" s="55" t="s">
        <v>30</v>
      </c>
      <c r="J48" s="56">
        <f>IF(I48="Less(-)",-1,1)</f>
        <v>1</v>
      </c>
      <c r="K48" s="37" t="s">
        <v>36</v>
      </c>
      <c r="L48" s="37" t="s">
        <v>6</v>
      </c>
      <c r="M48" s="39"/>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40">
        <f>total_amount_ba($B$2,$D$2,D48,F48,J48,K48,M48)</f>
        <v>1695</v>
      </c>
      <c r="BB48" s="41">
        <f>BA48+SUM(N48:AZ48)</f>
        <v>1695</v>
      </c>
      <c r="BC48" s="26" t="str">
        <f>SpellNumber(L48,BB48)</f>
        <v>INR  One Thousand Six Hundred &amp; Ninety Five  Only</v>
      </c>
      <c r="IE48" s="12">
        <v>1.01</v>
      </c>
      <c r="IF48" s="12" t="s">
        <v>31</v>
      </c>
      <c r="IG48" s="12" t="s">
        <v>27</v>
      </c>
      <c r="IH48" s="12">
        <v>123.223</v>
      </c>
      <c r="II48" s="12" t="s">
        <v>29</v>
      </c>
    </row>
    <row r="49" spans="1:243" s="11" customFormat="1" ht="34.5" customHeight="1">
      <c r="A49" s="44" t="s">
        <v>34</v>
      </c>
      <c r="B49" s="44"/>
      <c r="C49" s="26"/>
      <c r="D49" s="55"/>
      <c r="E49" s="55"/>
      <c r="F49" s="55"/>
      <c r="G49" s="55"/>
      <c r="H49" s="61"/>
      <c r="I49" s="61"/>
      <c r="J49" s="61"/>
      <c r="K49" s="61"/>
      <c r="L49" s="55"/>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3">
        <f>SUM(BA13:BA13)</f>
        <v>0</v>
      </c>
      <c r="BB49" s="53">
        <f>SUM(BB13:BB48)</f>
        <v>1089704.71</v>
      </c>
      <c r="BC49" s="26" t="str">
        <f>SpellNumber($E$2,BB49)</f>
        <v>INR  Ten Lakh Eighty Nine Thousand Seven Hundred &amp; Four  and Paise Seventy One Only</v>
      </c>
      <c r="IE49" s="12">
        <v>4</v>
      </c>
      <c r="IF49" s="12" t="s">
        <v>32</v>
      </c>
      <c r="IG49" s="12" t="s">
        <v>33</v>
      </c>
      <c r="IH49" s="12">
        <v>10</v>
      </c>
      <c r="II49" s="12" t="s">
        <v>29</v>
      </c>
    </row>
    <row r="50" spans="1:243" s="13" customFormat="1" ht="33.75" customHeight="1">
      <c r="A50" s="44" t="s">
        <v>38</v>
      </c>
      <c r="B50" s="44"/>
      <c r="C50" s="45"/>
      <c r="D50" s="46"/>
      <c r="E50" s="47" t="s">
        <v>41</v>
      </c>
      <c r="F50" s="48"/>
      <c r="G50" s="49"/>
      <c r="H50" s="36"/>
      <c r="I50" s="36"/>
      <c r="J50" s="36"/>
      <c r="K50" s="46"/>
      <c r="L50" s="50"/>
      <c r="M50" s="51"/>
      <c r="N50" s="36"/>
      <c r="O50" s="35"/>
      <c r="P50" s="35"/>
      <c r="Q50" s="35"/>
      <c r="R50" s="35"/>
      <c r="S50" s="35"/>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52">
        <f>IF(ISBLANK(F50),0,IF(E50="Excess (+)",ROUND(BA49+(BA49*F50),2),IF(E50="Less (-)",ROUND(BA49+(BA49*F50*(-1)),2),IF(E50="At Par",BA49,0))))</f>
        <v>0</v>
      </c>
      <c r="BB50" s="53">
        <f>ROUND(BA50,0)</f>
        <v>0</v>
      </c>
      <c r="BC50" s="26" t="str">
        <f>SpellNumber($E$2,BA50)</f>
        <v>INR Zero Only</v>
      </c>
      <c r="IE50" s="14"/>
      <c r="IF50" s="14"/>
      <c r="IG50" s="14"/>
      <c r="IH50" s="14"/>
      <c r="II50" s="14"/>
    </row>
    <row r="51" spans="1:243" s="13" customFormat="1" ht="41.25" customHeight="1">
      <c r="A51" s="27" t="s">
        <v>37</v>
      </c>
      <c r="B51" s="27"/>
      <c r="C51" s="74" t="str">
        <f>SpellNumber($E$2,BA50)</f>
        <v>INR Zero Only</v>
      </c>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IE51" s="14"/>
      <c r="IF51" s="14"/>
      <c r="IG51" s="14"/>
      <c r="IH51" s="14"/>
      <c r="II51" s="14"/>
    </row>
    <row r="52" spans="3:243" s="9" customFormat="1" ht="15">
      <c r="C52" s="15"/>
      <c r="D52" s="15"/>
      <c r="E52" s="15"/>
      <c r="F52" s="15"/>
      <c r="G52" s="15"/>
      <c r="H52" s="15"/>
      <c r="I52" s="15"/>
      <c r="J52" s="15"/>
      <c r="K52" s="15"/>
      <c r="L52" s="15"/>
      <c r="M52" s="15"/>
      <c r="O52" s="15"/>
      <c r="BA52" s="15"/>
      <c r="BC52" s="15"/>
      <c r="IE52" s="10"/>
      <c r="IF52" s="10"/>
      <c r="IG52" s="10"/>
      <c r="IH52" s="10"/>
      <c r="II52" s="10"/>
    </row>
  </sheetData>
  <sheetProtection password="CA9E" sheet="1" selectLockedCells="1"/>
  <mergeCells count="8">
    <mergeCell ref="C51:BC51"/>
    <mergeCell ref="A9:BC9"/>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0">
      <formula1>IF(E50="Select",-1,IF(E50="At Par",0,0))</formula1>
      <formula2>IF(E50="Select",-1,IF(E50="At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0">
      <formula1>0</formula1>
      <formula2>IF(E50&lt;&gt;"Select",99.9,0)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0">
      <formula1>0</formula1>
      <formula2>99.9</formula2>
    </dataValidation>
    <dataValidation type="list" allowBlank="1" showInputMessage="1" showErrorMessage="1" sqref="E50">
      <formula1>"Select, Excess (+), Less (-)"</formula1>
    </dataValidation>
    <dataValidation type="decimal" allowBlank="1" showInputMessage="1" showErrorMessage="1" promptTitle="Rate Entry" prompt="Please enter VAT charges in Rupees for this item. " errorTitle="Invaid Entry" error="Only Numeric Values are allowed. " sqref="M13:M4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8">
      <formula1>0</formula1>
      <formula2>999999999999999</formula2>
    </dataValidation>
    <dataValidation type="list" allowBlank="1" showInputMessage="1" showErrorMessage="1" sqref="L13:L48">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48 F13:F48">
      <formula1>0</formula1>
      <formula2>999999999999999</formula2>
    </dataValidation>
    <dataValidation allowBlank="1" showInputMessage="1" showErrorMessage="1" promptTitle="Units" prompt="Please enter Units in text" sqref="E13:E48"/>
    <dataValidation type="decimal" allowBlank="1" showInputMessage="1" showErrorMessage="1" promptTitle="Rate Entry" prompt="Please enter the Inspection Charges in Rupees for this item. " errorTitle="Invaid Entry" error="Only Numeric Values are allowed. " sqref="Q13:Q4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8">
      <formula1>0</formula1>
      <formula2>999999999999999</formula2>
    </dataValidation>
    <dataValidation allowBlank="1" showInputMessage="1" showErrorMessage="1" promptTitle="Itemcode/Make" prompt="Please enter text" sqref="C13:C48"/>
    <dataValidation type="decimal" allowBlank="1" showInputMessage="1" showErrorMessage="1" errorTitle="Invalid Entry" error="Only Numeric Values are allowed. " sqref="A13:A48">
      <formula1>0</formula1>
      <formula2>999999999999999</formula2>
    </dataValidation>
    <dataValidation type="list" showInputMessage="1" showErrorMessage="1" sqref="I13:I48">
      <formula1>"Excess(+), Less(-)"</formula1>
    </dataValidation>
    <dataValidation allowBlank="1" showInputMessage="1" showErrorMessage="1" promptTitle="Addition / Deduction" prompt="Please Choose the correct One" sqref="J13:J48"/>
    <dataValidation type="list" allowBlank="1" showInputMessage="1" showErrorMessage="1" sqref="C2">
      <formula1>"Normal, SingleWindow, Alternate"</formula1>
    </dataValidation>
    <dataValidation type="list" allowBlank="1" showInputMessage="1" showErrorMessage="1" sqref="K13:K48">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27" sqref="E27"/>
    </sheetView>
  </sheetViews>
  <sheetFormatPr defaultColWidth="9.140625" defaultRowHeight="15"/>
  <sheetData>
    <row r="6" spans="5:11" ht="15">
      <c r="E6" s="84" t="s">
        <v>2</v>
      </c>
      <c r="F6" s="84"/>
      <c r="G6" s="84"/>
      <c r="H6" s="84"/>
      <c r="I6" s="84"/>
      <c r="J6" s="84"/>
      <c r="K6" s="84"/>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2018-07-06T06:29:35Z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