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<sst xmlns="http://schemas.openxmlformats.org/spreadsheetml/2006/main" count="120" uniqueCount="60">
  <si>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</si>
  <si>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</si>
  <si>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</si>
  <si>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</si>
  <si>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</si>
  <si>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</si>
  <si>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</si>
  <si>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</si>
  <si>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</si>
  <si>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</si>
  <si>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</si>
  <si>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</si>
  <si>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</si>
  <si>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</si>
  <si>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</si>
  <si>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</si>
  <si>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</si>
  <si>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</si>
  <si>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</si>
  <si>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</si>
  <si>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</si>
  <si>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</si>
  <si>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</si>
  <si>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</si>
  <si>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</si>
  <si>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</si>
  <si>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</si>
  <si>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</si>
  <si>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</si>
  <si>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</si>
  <si>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</si>
  <si>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</si>
  <si>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</si>
  <si>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</si>
  <si>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</si>
  <si>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</si>
  <si>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</si>
  <si>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</si>
  <si>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</si>
  <si>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</si>
  <si>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</si>
  <si>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</si>
  <si>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</si>
  <si>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</si>
  <si>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</si>
  <si>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</si>
  <si>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</si>
  <si>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</si>
  <si>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</si>
  <si>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</si>
  <si>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</si>
  <si>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</si>
  <si>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</si>
  <si>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Tender Inviting Authority:  IWD, IIT(BHU), Varanasi</t>
  </si>
  <si>
    <t>cum</t>
  </si>
  <si>
    <t>Name of Work: Supply of LT PVC Cable for Power Improvement Project, IIT(BHU), Varanasi</t>
  </si>
  <si>
    <r>
      <t xml:space="preserve">1.1 kV grade stranded aluminium conductor, PVC insulated, color coded, cores laid up, wrapped PVC/thermoplastic tape inner sheathed, single layer of galvanzed flat steel strip/round steel wire armoured and overall PVC outer sheathed power cable conforming to IS-1554 (part-I)/1988 with latest amendments of the following sized. The cable shall be supplied in durable wooden drums. </t>
    </r>
    <r>
      <rPr>
        <b/>
        <sz val="10"/>
        <rFont val="Times New Roman"/>
        <family val="1"/>
      </rPr>
      <t>Make:-Gloster/Universal/Cable Corporation of India Ltd/Industrial cables/KEI.</t>
    </r>
  </si>
  <si>
    <t>3 ½  core x 185 Sqmm.</t>
  </si>
  <si>
    <t>3 ½  core x 120 Sqmm.</t>
  </si>
  <si>
    <t>Contract No:  IIT(BHU)/IWD/ET/01/2018-19/877 dt 06.07.2018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</si>
</sst>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17" fillId="0" borderId="21" xfId="0" applyFont="1" applyBorder="1" applyAlignment="1">
      <alignment horizontal="justify" vertical="top" wrapText="1"/>
    </xf>
    <xf numFmtId="0" fontId="17" fillId="0" borderId="22" xfId="0" applyFont="1" applyBorder="1" applyAlignment="1">
      <alignment horizontal="justify" vertical="top" wrapText="1"/>
    </xf>
    <xf numFmtId="0" fontId="17" fillId="0" borderId="21" xfId="0" applyFont="1" applyBorder="1" applyAlignment="1">
      <alignment horizontal="center" wrapText="1"/>
    </xf>
    <xf numFmtId="0" fontId="17" fillId="0" borderId="22" xfId="0" applyFont="1" applyBorder="1" applyAlignment="1">
      <alignment horizontal="center" wrapText="1"/>
    </xf>
    <xf numFmtId="2" fontId="17" fillId="0" borderId="21" xfId="0" applyNumberFormat="1" applyFont="1" applyBorder="1" applyAlignment="1">
      <alignment horizontal="right" wrapText="1"/>
    </xf>
    <xf numFmtId="2" fontId="17" fillId="0" borderId="22" xfId="0" applyNumberFormat="1" applyFont="1" applyBorder="1" applyAlignment="1">
      <alignment horizontal="right"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3"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9"/>
  <sheetViews>
    <sheetView showGridLines="0" zoomScale="75" zoomScaleNormal="75" zoomScalePageLayoutView="0" workbookViewId="0" topLeftCell="A1">
      <selection activeCell="B8" sqref="B8:BC8"/>
    </sheetView>
  </sheetViews>
  <sheetFormatPr defaultColWidth="9.140625" defaultRowHeight="15"/>
  <cols>
    <col min="1" max="1" width="14.8515625" style="27" customWidth="1"/>
    <col min="2" max="2" width="84.0039062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hidden="1" customWidth="1"/>
    <col min="54" max="54" width="18.8515625" style="27"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29" t="s">
        <v>3</v>
      </c>
      <c r="B2" s="29" t="s">
        <v>43</v>
      </c>
      <c r="C2" s="29" t="s">
        <v>4</v>
      </c>
      <c r="D2" s="29" t="s">
        <v>5</v>
      </c>
      <c r="E2" s="29"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79" t="s">
        <v>53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55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59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0" t="s">
        <v>50</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51</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75.75" customHeight="1">
      <c r="A13" s="33">
        <v>1</v>
      </c>
      <c r="B13" s="66" t="s">
        <v>56</v>
      </c>
      <c r="C13" s="34" t="s">
        <v>32</v>
      </c>
      <c r="D13" s="35"/>
      <c r="E13" s="68"/>
      <c r="F13" s="70"/>
      <c r="G13" s="15"/>
      <c r="H13" s="15"/>
      <c r="I13" s="36"/>
      <c r="J13" s="16"/>
      <c r="K13" s="17"/>
      <c r="L13" s="17"/>
      <c r="M13" s="18"/>
      <c r="N13" s="19"/>
      <c r="O13" s="19"/>
      <c r="P13" s="37"/>
      <c r="Q13" s="19"/>
      <c r="R13" s="19"/>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1">
        <v>1</v>
      </c>
      <c r="IF13" s="21" t="s">
        <v>33</v>
      </c>
      <c r="IG13" s="21" t="s">
        <v>34</v>
      </c>
      <c r="IH13" s="21">
        <v>10</v>
      </c>
      <c r="II13" s="21" t="s">
        <v>35</v>
      </c>
    </row>
    <row r="14" spans="1:243" s="20" customFormat="1" ht="16.5" customHeight="1">
      <c r="A14" s="33">
        <v>1.01</v>
      </c>
      <c r="B14" s="67" t="s">
        <v>57</v>
      </c>
      <c r="C14" s="34" t="s">
        <v>36</v>
      </c>
      <c r="D14" s="58">
        <v>4000</v>
      </c>
      <c r="E14" s="69" t="s">
        <v>54</v>
      </c>
      <c r="F14" s="71">
        <v>935</v>
      </c>
      <c r="G14" s="22"/>
      <c r="H14" s="15"/>
      <c r="I14" s="36" t="s">
        <v>38</v>
      </c>
      <c r="J14" s="16">
        <f>IF(I14="Less(-)",-1,1)</f>
        <v>1</v>
      </c>
      <c r="K14" s="17" t="s">
        <v>44</v>
      </c>
      <c r="L14" s="17" t="s">
        <v>6</v>
      </c>
      <c r="M14" s="42"/>
      <c r="N14" s="22"/>
      <c r="O14" s="22"/>
      <c r="P14" s="43"/>
      <c r="Q14" s="22"/>
      <c r="R14" s="22"/>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59">
        <f>total_amount_ba($B$2,$D$2,D14,F14,J14,K14,M14)</f>
        <v>3740000</v>
      </c>
      <c r="BB14" s="65">
        <f>BA14+SUM(N14:AZ14)</f>
        <v>3740000</v>
      </c>
      <c r="BC14" s="41" t="str">
        <f>SpellNumber(L14,BB14)</f>
        <v>INR  Thirty Seven Lakh Forty Thousand    Only</v>
      </c>
      <c r="IE14" s="21">
        <v>1.01</v>
      </c>
      <c r="IF14" s="21" t="s">
        <v>39</v>
      </c>
      <c r="IG14" s="21" t="s">
        <v>34</v>
      </c>
      <c r="IH14" s="21">
        <v>123.223</v>
      </c>
      <c r="II14" s="21" t="s">
        <v>37</v>
      </c>
    </row>
    <row r="15" spans="1:243" s="20" customFormat="1" ht="16.5" customHeight="1">
      <c r="A15" s="33">
        <v>1.02</v>
      </c>
      <c r="B15" s="66" t="s">
        <v>58</v>
      </c>
      <c r="C15" s="34" t="s">
        <v>36</v>
      </c>
      <c r="D15" s="58">
        <v>1000</v>
      </c>
      <c r="E15" s="69" t="s">
        <v>54</v>
      </c>
      <c r="F15" s="71">
        <v>634</v>
      </c>
      <c r="G15" s="22"/>
      <c r="H15" s="15"/>
      <c r="I15" s="36" t="s">
        <v>38</v>
      </c>
      <c r="J15" s="16">
        <f>IF(I15="Less(-)",-1,1)</f>
        <v>1</v>
      </c>
      <c r="K15" s="17" t="s">
        <v>44</v>
      </c>
      <c r="L15" s="17" t="s">
        <v>6</v>
      </c>
      <c r="M15" s="42"/>
      <c r="N15" s="22"/>
      <c r="O15" s="22"/>
      <c r="P15" s="43"/>
      <c r="Q15" s="22"/>
      <c r="R15" s="22"/>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59">
        <f>total_amount_ba($B$2,$D$2,D15,F15,J15,K15,M15)</f>
        <v>634000</v>
      </c>
      <c r="BB15" s="65">
        <f>BA15+SUM(N15:AZ15)</f>
        <v>634000</v>
      </c>
      <c r="BC15" s="41" t="str">
        <f>SpellNumber(L15,BB15)</f>
        <v>INR  Six Lakh Thirty Four Thousand    Only</v>
      </c>
      <c r="IE15" s="21">
        <v>1.01</v>
      </c>
      <c r="IF15" s="21" t="s">
        <v>39</v>
      </c>
      <c r="IG15" s="21" t="s">
        <v>34</v>
      </c>
      <c r="IH15" s="21">
        <v>123.223</v>
      </c>
      <c r="II15" s="21" t="s">
        <v>37</v>
      </c>
    </row>
    <row r="16" spans="1:243" s="20" customFormat="1" ht="34.5" customHeight="1">
      <c r="A16" s="44" t="s">
        <v>42</v>
      </c>
      <c r="B16" s="45"/>
      <c r="C16" s="46"/>
      <c r="D16" s="47"/>
      <c r="E16" s="47"/>
      <c r="F16" s="47"/>
      <c r="G16" s="47"/>
      <c r="H16" s="48"/>
      <c r="I16" s="48"/>
      <c r="J16" s="48"/>
      <c r="K16" s="48"/>
      <c r="L16" s="49"/>
      <c r="BA16" s="60">
        <f>SUM(BA13:BA15)</f>
        <v>4374000</v>
      </c>
      <c r="BB16" s="64">
        <f>SUM(BB13:BB15)</f>
        <v>4374000</v>
      </c>
      <c r="BC16" s="41" t="str">
        <f>SpellNumber($E$2,BB16)</f>
        <v>INR  Forty Three Lakh Seventy Four Thousand    Only</v>
      </c>
      <c r="IE16" s="21">
        <v>4</v>
      </c>
      <c r="IF16" s="21" t="s">
        <v>40</v>
      </c>
      <c r="IG16" s="21" t="s">
        <v>41</v>
      </c>
      <c r="IH16" s="21">
        <v>10</v>
      </c>
      <c r="II16" s="21" t="s">
        <v>37</v>
      </c>
    </row>
    <row r="17" spans="1:243" s="25" customFormat="1" ht="33.75" customHeight="1">
      <c r="A17" s="45" t="s">
        <v>46</v>
      </c>
      <c r="B17" s="50"/>
      <c r="C17" s="23"/>
      <c r="D17" s="51"/>
      <c r="E17" s="52" t="s">
        <v>49</v>
      </c>
      <c r="F17" s="62"/>
      <c r="G17" s="53"/>
      <c r="H17" s="24"/>
      <c r="I17" s="24"/>
      <c r="J17" s="24"/>
      <c r="K17" s="54"/>
      <c r="L17" s="55"/>
      <c r="M17" s="56"/>
      <c r="O17" s="20"/>
      <c r="P17" s="20"/>
      <c r="Q17" s="20"/>
      <c r="R17" s="20"/>
      <c r="S17" s="20"/>
      <c r="BA17" s="61">
        <f>IF(ISBLANK(F17),0,IF(E17="Excess (+)",ROUND(BA16+(BA16*F17),2),IF(E17="Less (-)",ROUND(BA16+(BA16*F17*(-1)),2),IF(E17="At Par",BA16,0))))</f>
        <v>0</v>
      </c>
      <c r="BB17" s="63">
        <f>ROUND(BA17,0)</f>
        <v>0</v>
      </c>
      <c r="BC17" s="41" t="str">
        <f>SpellNumber($E$2,BA17)</f>
        <v>INR Zero Only</v>
      </c>
      <c r="IE17" s="26"/>
      <c r="IF17" s="26"/>
      <c r="IG17" s="26"/>
      <c r="IH17" s="26"/>
      <c r="II17" s="26"/>
    </row>
    <row r="18" spans="1:243" s="25" customFormat="1" ht="41.25" customHeight="1">
      <c r="A18" s="44" t="s">
        <v>45</v>
      </c>
      <c r="B18" s="44"/>
      <c r="C18" s="75" t="str">
        <f>SpellNumber($E$2,BA17)</f>
        <v>INR Zero Only</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7"/>
      <c r="IE18" s="26"/>
      <c r="IF18" s="26"/>
      <c r="IG18" s="26"/>
      <c r="IH18" s="26"/>
      <c r="II18" s="26"/>
    </row>
    <row r="19" spans="3:243" s="12" customFormat="1" ht="15">
      <c r="C19" s="27"/>
      <c r="D19" s="27"/>
      <c r="E19" s="27"/>
      <c r="F19" s="27"/>
      <c r="G19" s="27"/>
      <c r="H19" s="27"/>
      <c r="I19" s="27"/>
      <c r="J19" s="27"/>
      <c r="K19" s="27"/>
      <c r="L19" s="27"/>
      <c r="M19" s="27"/>
      <c r="O19" s="27"/>
      <c r="BA19" s="27"/>
      <c r="BC19" s="27"/>
      <c r="IE19" s="13"/>
      <c r="IF19" s="13"/>
      <c r="IG19" s="13"/>
      <c r="IH19" s="13"/>
      <c r="II19" s="13"/>
    </row>
  </sheetData>
  <sheetProtection password="DF56" sheet="1" selectLockedCells="1"/>
  <mergeCells count="8">
    <mergeCell ref="A9:BC9"/>
    <mergeCell ref="C18:BC18"/>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E17">
      <formula1>"Select, Excess (+), Less (-)"</formula1>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L13:L1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2018-07-06T06:57:44Z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