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90" windowWidth="1548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'BoQ1'!$A$1:$BC$43</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<sst xmlns="http://schemas.openxmlformats.org/spreadsheetml/2006/main" count="277" uniqueCount="90">
  <si>
    <t>Sl.
No.</t>
  </si>
  <si>
    <t>Item Code / Make</t>
  </si>
  <si>
    <t>Please Enable Macros to View BoQ information</t>
  </si>
  <si>
    <t>BoQ_Ver3.0</t>
  </si>
  <si>
    <t>Normal</t>
  </si>
  <si>
    <t>INR Only</t>
  </si>
  <si>
    <t>INR</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</si>
  <si>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</si>
  <si>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</si>
  <si>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</si>
  <si>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</si>
  <si>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</si>
  <si>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</si>
  <si>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</si>
  <si>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</si>
  <si>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</si>
  <si>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</si>
  <si>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</si>
  <si>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</si>
  <si>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</si>
  <si>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</si>
  <si>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</si>
  <si>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</si>
  <si>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</si>
  <si>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</si>
  <si>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</si>
  <si>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</si>
  <si>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</si>
  <si>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</si>
  <si>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</si>
  <si>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</si>
  <si>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</si>
  <si>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</si>
  <si>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</si>
  <si>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</si>
  <si>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</si>
  <si>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</si>
  <si>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Supplying, Conveying and fixing spls. Including eart</t>
  </si>
  <si>
    <t>Construction of chamber for 100mm sluice plates</t>
  </si>
  <si>
    <t>item2</t>
  </si>
  <si>
    <t>item3</t>
  </si>
  <si>
    <t>Supplying, Conveying and fixing spls. Including ea</t>
  </si>
  <si>
    <t>item4</t>
  </si>
  <si>
    <t>item5</t>
  </si>
  <si>
    <t>Total in Figures</t>
  </si>
  <si>
    <t>Percentage</t>
  </si>
  <si>
    <t>Full Conversion</t>
  </si>
  <si>
    <t>Quoted Rate in Words</t>
  </si>
  <si>
    <t>Quoted Rate in Figures</t>
  </si>
  <si>
    <t>IOCL</t>
  </si>
  <si>
    <t>Select, At Par, Excess (+), Less (-)</t>
  </si>
  <si>
    <t>Select</t>
  </si>
  <si>
    <t>Name of the Bidder/ Bidding Firm / Company :</t>
  </si>
  <si>
    <r>
      <t xml:space="preserve">TOTAL AMOUNT  Without Taxes
in
</t>
    </r>
    <r>
      <rPr>
        <b/>
        <sz val="11"/>
        <color indexed="10"/>
        <rFont val="Arial"/>
        <family val="2"/>
      </rPr>
      <t>Rs.      P</t>
    </r>
  </si>
  <si>
    <r>
      <t xml:space="preserve">Estimated Rate 
in
</t>
    </r>
    <r>
      <rPr>
        <b/>
        <sz val="11"/>
        <color indexed="10"/>
        <rFont val="Arial"/>
        <family val="2"/>
      </rPr>
      <t>Rs.      P</t>
    </r>
  </si>
  <si>
    <t xml:space="preserve">Repairs to plaster of thickness 12 mm to 20 mm in patches of area 2.5 sq. meters and under, including cutting the patch in proper shape, raking out joints and preparing and plastering the surface of the walls complete, including disposal of rubbish to the dumping ground within 50 metres lead : </t>
  </si>
  <si>
    <r>
      <t xml:space="preserve">With cement mortar 1:4 (1cement: 4 coarse sand)  </t>
    </r>
    <r>
      <rPr>
        <b/>
        <sz val="12"/>
        <color indexed="8"/>
        <rFont val="Calibri"/>
        <family val="2"/>
      </rPr>
      <t xml:space="preserve"> (14.1.2)</t>
    </r>
  </si>
  <si>
    <t xml:space="preserve">Distempering with oil bound washable distemper of approved brand and manufacture to give an even shade :  </t>
  </si>
  <si>
    <r>
      <t xml:space="preserve">Old work (one or more coats) </t>
    </r>
    <r>
      <rPr>
        <b/>
        <sz val="12"/>
        <color indexed="8"/>
        <rFont val="Calibri"/>
        <family val="2"/>
      </rPr>
      <t>(14.45.1)</t>
    </r>
  </si>
  <si>
    <r>
      <t>Removing white or colour wash by scrapping and sand papering and preparing the surface smooth including necessary repairs to scratches etc. complete .</t>
    </r>
    <r>
      <rPr>
        <b/>
        <sz val="12"/>
        <color indexed="8"/>
        <rFont val="Calibri"/>
        <family val="2"/>
      </rPr>
      <t>(14.43)</t>
    </r>
  </si>
  <si>
    <t xml:space="preserve"> Finishing walls with Acrylic Smooth exterior paint of required shade :
</t>
  </si>
  <si>
    <r>
      <t xml:space="preserve">New work (Two or more coat applied @ 1.67 ltr/10 sqm over and including priming coat of exterior primer applied @ 2.20 kg/10 sqm)  </t>
    </r>
    <r>
      <rPr>
        <b/>
        <sz val="12"/>
        <color indexed="8"/>
        <rFont val="Calibri"/>
        <family val="2"/>
      </rPr>
      <t>(13.46.1)</t>
    </r>
  </si>
  <si>
    <r>
      <t xml:space="preserve">Removing dry or oil bound distemper, water proofing cement paint and the like by scrapping, sand papering and preparing the surface smooth including necessary repairs to scratches etc. complete. </t>
    </r>
    <r>
      <rPr>
        <b/>
        <sz val="12"/>
        <color indexed="8"/>
        <rFont val="Calibri"/>
        <family val="2"/>
      </rPr>
      <t>(14.46)</t>
    </r>
  </si>
  <si>
    <r>
      <t xml:space="preserve">Providing and applying white cement based putty of average thickness 1 mm, of approved brand and manufacturer, over the plastered wall surface to prepare the surface even and smooth complete. </t>
    </r>
    <r>
      <rPr>
        <b/>
        <sz val="12"/>
        <color indexed="8"/>
        <rFont val="Calibri"/>
        <family val="2"/>
      </rPr>
      <t>(13.80)</t>
    </r>
  </si>
  <si>
    <r>
      <t xml:space="preserve"> Distempering with oil bound washable distemper of approved brand and manufacture to give an even shade : </t>
    </r>
    <r>
      <rPr>
        <b/>
        <sz val="12"/>
        <color indexed="8"/>
        <rFont val="Calibri"/>
        <family val="2"/>
      </rPr>
      <t xml:space="preserve"> </t>
    </r>
  </si>
  <si>
    <r>
      <t>New work (two or more coats) over and including water tinnable priming coat with cement primer</t>
    </r>
    <r>
      <rPr>
        <b/>
        <sz val="12"/>
        <color indexed="8"/>
        <rFont val="Calibri"/>
        <family val="2"/>
      </rPr>
      <t xml:space="preserve"> (13.41.1)</t>
    </r>
  </si>
  <si>
    <t xml:space="preserve">Painting with synthetic enamel paint of approved brand and manufacture of required colour to give an even shade :  </t>
  </si>
  <si>
    <r>
      <t xml:space="preserve"> One or more coats on old work </t>
    </r>
    <r>
      <rPr>
        <b/>
        <sz val="12"/>
        <color indexed="8"/>
        <rFont val="Calibri"/>
        <family val="2"/>
      </rPr>
      <t>(14.54.1)</t>
    </r>
  </si>
  <si>
    <t>Painting with aluminium paint of approved brand and manufacture to give an even shade :</t>
  </si>
  <si>
    <r>
      <t xml:space="preserve">One or more coats on old work </t>
    </r>
    <r>
      <rPr>
        <b/>
        <sz val="12"/>
        <color indexed="8"/>
        <rFont val="Calibri"/>
        <family val="2"/>
      </rPr>
      <t>(14.55.1)</t>
    </r>
  </si>
  <si>
    <r>
      <t xml:space="preserve">Dismantling steel work in built up sections in angles, tees, flats and channels including all gusset plates, bolts, nuts, cutting rivets, welding etc. including dismembering and stacking within 50 metres lead. </t>
    </r>
    <r>
      <rPr>
        <b/>
        <sz val="12"/>
        <color indexed="8"/>
        <rFont val="Calibri"/>
        <family val="2"/>
      </rPr>
      <t>(15.18)</t>
    </r>
  </si>
  <si>
    <t xml:space="preserve">Demolishing brick work manually/ by mechanical means including stacking of serviceable material and disposal of unserviceable material within 50 metres lead as per direction of Engineer-in-charge.
</t>
  </si>
  <si>
    <r>
      <t xml:space="preserve">In cement mortar  </t>
    </r>
    <r>
      <rPr>
        <b/>
        <sz val="12"/>
        <color indexed="8"/>
        <rFont val="Calibri"/>
        <family val="2"/>
      </rPr>
      <t>(15.7.4)</t>
    </r>
  </si>
  <si>
    <r>
      <t>Demolishing cement concrete manually/ by mechanical means including disposal of material within 50 metres lead as per direction of Engineer - in - charge.</t>
    </r>
    <r>
      <rPr>
        <b/>
        <sz val="12"/>
        <color indexed="8"/>
        <rFont val="Calibri"/>
        <family val="2"/>
      </rPr>
      <t>(15.2.1)</t>
    </r>
  </si>
  <si>
    <t xml:space="preserve">Providing and laying in position cement concrete of specified grade excluding the cost of centering and shuttering - All work up to plinth level :
</t>
  </si>
  <si>
    <r>
      <t xml:space="preserve">1:1½:3 (1 Cement: 1½ coarse sand (zone-III) : 3 graded stone aggregate 20 mm nominal size). </t>
    </r>
    <r>
      <rPr>
        <b/>
        <sz val="12"/>
        <color indexed="8"/>
        <rFont val="Calibri"/>
        <family val="2"/>
      </rPr>
      <t>(4.1.2)</t>
    </r>
  </si>
  <si>
    <r>
      <t>Steel work in built up tubular (round, square or rectangular hollow tubes etc.) trusses etc., including cutting, hoisting, fixing in position and applying a priming coat of approved steel primer, including welding and bolted with special shaped washers etc. complete.</t>
    </r>
    <r>
      <rPr>
        <b/>
        <sz val="12"/>
        <color indexed="8"/>
        <rFont val="Calibri"/>
        <family val="2"/>
      </rPr>
      <t xml:space="preserve"> </t>
    </r>
  </si>
  <si>
    <r>
      <t xml:space="preserve"> Hot finished welded type tubes  </t>
    </r>
    <r>
      <rPr>
        <b/>
        <sz val="12"/>
        <color indexed="8"/>
        <rFont val="Calibri"/>
        <family val="2"/>
      </rPr>
      <t>(10.16.1)</t>
    </r>
  </si>
  <si>
    <t xml:space="preserve">Steel work welded in built up sections/ framed work, including cutting, hoisting, fixing in position and applying a priming coat of approved steel primer using structural steel etc. as required.
</t>
  </si>
  <si>
    <r>
      <t xml:space="preserve"> In gratings, frames, guard bar, ladder, railings, brackets, gates and similar works   </t>
    </r>
    <r>
      <rPr>
        <b/>
        <sz val="12"/>
        <color indexed="8"/>
        <rFont val="Calibri"/>
        <family val="2"/>
      </rPr>
      <t>(10.25.2)</t>
    </r>
  </si>
  <si>
    <t xml:space="preserve">Painting with synthetic enamel paint of approved brand and manufacture to give an even shade :
</t>
  </si>
  <si>
    <r>
      <t>Two or more coats on new work</t>
    </r>
    <r>
      <rPr>
        <b/>
        <sz val="12"/>
        <color indexed="8"/>
        <rFont val="Calibri"/>
        <family val="2"/>
      </rPr>
      <t xml:space="preserve"> (13.61.1)</t>
    </r>
  </si>
  <si>
    <r>
      <t xml:space="preserve"> Carriage of Malba </t>
    </r>
    <r>
      <rPr>
        <b/>
        <sz val="12"/>
        <color indexed="8"/>
        <rFont val="Calibri"/>
        <family val="2"/>
      </rPr>
      <t>(Approved Rate)</t>
    </r>
  </si>
  <si>
    <t>Sqm</t>
  </si>
  <si>
    <t>Kg</t>
  </si>
  <si>
    <t>Cum</t>
  </si>
  <si>
    <t>Trip</t>
  </si>
  <si>
    <r>
      <t xml:space="preserve">Name of Work: </t>
    </r>
    <r>
      <rPr>
        <sz val="11"/>
        <color indexed="8"/>
        <rFont val="Arial"/>
        <family val="2"/>
      </rPr>
      <t>Repair to patch plaster, scraping, exterior ( only verandah &amp; passage ), distempering and painting works of common place area and all room &amp; fixing of railing at first floor in Limbdi Hostel, IIT (BHU), Varanasi.</t>
    </r>
  </si>
  <si>
    <r>
      <t xml:space="preserve">Tender Inviting Authority: </t>
    </r>
    <r>
      <rPr>
        <sz val="11"/>
        <color indexed="8"/>
        <rFont val="Arial"/>
        <family val="2"/>
      </rPr>
      <t>IWD, IIT(BHU), Varanasi</t>
    </r>
  </si>
  <si>
    <t xml:space="preserve">Contract No:  IIT (BHU)/IWD/CT/01/2018-19/647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</si>
</sst>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0.000"/>
    <numFmt numFmtId="167" formatCode="0.0000%"/>
    <numFmt numFmtId="168" formatCode="0.00000"/>
    <numFmt numFmtId="169" formatCode="0.000%"/>
  </numFmts>
  <fonts count="76">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0"/>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sz val="12"/>
      <color indexed="8"/>
      <name val="Calibri"/>
      <family val="2"/>
    </font>
    <font>
      <sz val="11"/>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1"/>
      <color indexed="18"/>
      <name val="Arial"/>
      <family val="2"/>
    </font>
    <font>
      <b/>
      <sz val="11"/>
      <color indexed="17"/>
      <name val="Arial"/>
      <family val="2"/>
    </font>
    <font>
      <b/>
      <sz val="12"/>
      <color indexed="16"/>
      <name val="Arial"/>
      <family val="2"/>
    </font>
    <font>
      <b/>
      <sz val="14"/>
      <color indexed="57"/>
      <name val="Arial"/>
      <family val="2"/>
    </font>
    <font>
      <b/>
      <sz val="11"/>
      <color indexed="16"/>
      <name val="Arial"/>
      <family val="2"/>
    </font>
    <font>
      <sz val="12"/>
      <color indexed="8"/>
      <name val="Calibri"/>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1"/>
      <color rgb="FF000066"/>
      <name val="Arial"/>
      <family val="2"/>
    </font>
    <font>
      <b/>
      <sz val="11"/>
      <color rgb="FF00B050"/>
      <name val="Arial"/>
      <family val="2"/>
    </font>
    <font>
      <b/>
      <sz val="12"/>
      <color rgb="FF800000"/>
      <name val="Arial"/>
      <family val="2"/>
    </font>
    <font>
      <b/>
      <sz val="14"/>
      <color theme="6" tint="-0.4999699890613556"/>
      <name val="Arial"/>
      <family val="2"/>
    </font>
    <font>
      <b/>
      <sz val="11"/>
      <color rgb="FF800000"/>
      <name val="Arial"/>
      <family val="2"/>
    </font>
    <font>
      <sz val="12"/>
      <color theme="1"/>
      <name val="Calibri"/>
      <family val="2"/>
    </font>
    <font>
      <b/>
      <u val="single"/>
      <sz val="16"/>
      <color rgb="FFFF0000"/>
      <name val="Arial"/>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top style="thin"/>
      <bottom/>
    </border>
    <border>
      <left style="thin"/>
      <right/>
      <top style="thin"/>
      <bottom style="thin"/>
    </border>
    <border>
      <left style="thin"/>
      <right style="thin"/>
      <top>
        <color indexed="63"/>
      </top>
      <bottom>
        <color indexed="63"/>
      </bottom>
    </border>
    <border>
      <left style="thin"/>
      <right style="medium"/>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right style="thin"/>
      <top style="thin"/>
      <bottom style="thin"/>
    </border>
    <border>
      <left style="thin"/>
      <right/>
      <top style="thin"/>
      <bottom style="dotted"/>
    </border>
    <border>
      <left style="thin"/>
      <right/>
      <top/>
      <bottom style="thin"/>
    </border>
    <border>
      <left style="thin"/>
      <right/>
      <top style="dotted"/>
      <bottom style="thin"/>
    </border>
    <border>
      <left/>
      <right style="thin"/>
      <top style="dotted"/>
      <bottom style="thin"/>
    </border>
    <border>
      <left/>
      <right style="thin"/>
      <top style="thin"/>
      <bottom style="dotted"/>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1" fillId="0" borderId="0" applyNumberFormat="0" applyFill="0" applyBorder="0" applyAlignment="0" applyProtection="0"/>
    <xf numFmtId="0" fontId="8"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7"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9"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96">
    <xf numFmtId="0" fontId="0" fillId="0" borderId="0" xfId="0" applyFont="1" applyAlignment="1">
      <alignment/>
    </xf>
    <xf numFmtId="0" fontId="3" fillId="0" borderId="0" xfId="57" applyNumberFormat="1" applyFont="1" applyFill="1" applyBorder="1" applyAlignment="1">
      <alignment vertical="center"/>
      <protection/>
    </xf>
    <xf numFmtId="0" fontId="63" fillId="0" borderId="0" xfId="57" applyNumberFormat="1" applyFont="1" applyFill="1" applyBorder="1" applyAlignment="1" applyProtection="1">
      <alignment vertical="center"/>
      <protection locked="0"/>
    </xf>
    <xf numFmtId="0" fontId="63"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4"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3"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3"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3"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3" fillId="0" borderId="0" xfId="57" applyNumberFormat="1" applyFont="1" applyFill="1" applyAlignment="1">
      <alignment vertical="top"/>
      <protection/>
    </xf>
    <xf numFmtId="0" fontId="63" fillId="0" borderId="0" xfId="57" applyNumberFormat="1" applyFont="1" applyFill="1" applyAlignment="1">
      <alignment vertical="top"/>
      <protection/>
    </xf>
    <xf numFmtId="0" fontId="2" fillId="0" borderId="11" xfId="57" applyNumberFormat="1" applyFont="1" applyFill="1" applyBorder="1" applyAlignment="1" applyProtection="1">
      <alignment horizontal="right" vertical="top"/>
      <protection locked="0"/>
    </xf>
    <xf numFmtId="0" fontId="65" fillId="0" borderId="13"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3" fillId="0" borderId="0" xfId="57" applyNumberFormat="1" applyFont="1" applyFill="1" applyAlignment="1" applyProtection="1">
      <alignment vertical="top"/>
      <protection/>
    </xf>
    <xf numFmtId="0" fontId="0" fillId="0" borderId="0" xfId="57" applyNumberFormat="1" applyFill="1">
      <alignment/>
      <protection/>
    </xf>
    <xf numFmtId="0" fontId="66" fillId="0" borderId="0" xfId="57" applyNumberFormat="1" applyFont="1" applyFill="1">
      <alignment/>
      <protection/>
    </xf>
    <xf numFmtId="0" fontId="67" fillId="0" borderId="0" xfId="59" applyNumberFormat="1" applyFont="1" applyFill="1" applyBorder="1" applyAlignment="1" applyProtection="1">
      <alignment horizontal="center" vertical="center"/>
      <protection/>
    </xf>
    <xf numFmtId="0" fontId="2" fillId="0" borderId="14" xfId="59" applyNumberFormat="1" applyFont="1" applyFill="1" applyBorder="1" applyAlignment="1" applyProtection="1">
      <alignment horizontal="left" vertical="top" wrapText="1"/>
      <protection/>
    </xf>
    <xf numFmtId="0" fontId="2" fillId="0" borderId="13" xfId="59" applyNumberFormat="1" applyFont="1" applyFill="1" applyBorder="1" applyAlignment="1">
      <alignment horizontal="center" vertical="top" wrapText="1"/>
      <protection/>
    </xf>
    <xf numFmtId="0" fontId="68" fillId="0" borderId="10" xfId="59" applyNumberFormat="1" applyFont="1" applyFill="1" applyBorder="1" applyAlignment="1">
      <alignment vertical="top" wrapText="1"/>
      <protection/>
    </xf>
    <xf numFmtId="0" fontId="3" fillId="0" borderId="11" xfId="59" applyNumberFormat="1" applyFont="1" applyFill="1" applyBorder="1" applyAlignment="1">
      <alignment horizontal="center" vertical="top"/>
      <protection/>
    </xf>
    <xf numFmtId="164"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0" fontId="2" fillId="0" borderId="15" xfId="57" applyNumberFormat="1" applyFont="1" applyFill="1" applyBorder="1" applyAlignment="1" applyProtection="1">
      <alignment horizontal="center" vertical="top" wrapText="1"/>
      <protection locked="0"/>
    </xf>
    <xf numFmtId="0" fontId="2" fillId="0" borderId="11" xfId="57" applyNumberFormat="1" applyFont="1" applyFill="1" applyBorder="1" applyAlignment="1" applyProtection="1">
      <alignment horizontal="center" vertical="top" wrapText="1"/>
      <protection locked="0"/>
    </xf>
    <xf numFmtId="0" fontId="2" fillId="0" borderId="16" xfId="59" applyNumberFormat="1" applyFont="1" applyFill="1" applyBorder="1" applyAlignment="1">
      <alignment horizontal="right" vertical="top"/>
      <protection/>
    </xf>
    <xf numFmtId="164"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33" borderId="12" xfId="57" applyNumberFormat="1" applyFont="1" applyFill="1" applyBorder="1" applyAlignment="1" applyProtection="1">
      <alignment horizontal="right" vertical="top"/>
      <protection locked="0"/>
    </xf>
    <xf numFmtId="0" fontId="2" fillId="0" borderId="10" xfId="57" applyNumberFormat="1" applyFont="1" applyFill="1" applyBorder="1" applyAlignment="1" applyProtection="1">
      <alignment horizontal="center" vertical="top" wrapText="1"/>
      <protection locked="0"/>
    </xf>
    <xf numFmtId="0" fontId="2" fillId="33" borderId="11" xfId="57" applyNumberFormat="1" applyFont="1" applyFill="1" applyBorder="1" applyAlignment="1" applyProtection="1">
      <alignment horizontal="right" vertical="top"/>
      <protection locked="0"/>
    </xf>
    <xf numFmtId="0" fontId="69" fillId="0" borderId="11" xfId="57" applyNumberFormat="1" applyFont="1" applyFill="1" applyBorder="1" applyAlignment="1" applyProtection="1">
      <alignment horizontal="center" vertical="top" wrapText="1"/>
      <protection locked="0"/>
    </xf>
    <xf numFmtId="0" fontId="2" fillId="0" borderId="11" xfId="59" applyNumberFormat="1" applyFont="1" applyFill="1" applyBorder="1" applyAlignment="1">
      <alignment horizontal="left" vertical="top"/>
      <protection/>
    </xf>
    <xf numFmtId="0" fontId="2" fillId="0" borderId="14" xfId="59" applyNumberFormat="1" applyFont="1" applyFill="1" applyBorder="1" applyAlignment="1">
      <alignment horizontal="left" vertical="top"/>
      <protection/>
    </xf>
    <xf numFmtId="0" fontId="3" fillId="0" borderId="13" xfId="59" applyNumberFormat="1" applyFont="1" applyFill="1" applyBorder="1" applyAlignment="1">
      <alignment vertical="top"/>
      <protection/>
    </xf>
    <xf numFmtId="0" fontId="3" fillId="0" borderId="17"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2" fillId="0" borderId="18"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70" fillId="33" borderId="10" xfId="59" applyNumberFormat="1" applyFont="1" applyFill="1" applyBorder="1" applyAlignment="1" applyProtection="1">
      <alignment vertical="center" wrapText="1"/>
      <protection locked="0"/>
    </xf>
    <xf numFmtId="0" fontId="65"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11" fillId="0" borderId="0" xfId="59" applyNumberFormat="1" applyFill="1">
      <alignment/>
      <protection/>
    </xf>
    <xf numFmtId="166" fontId="3" fillId="0" borderId="11" xfId="59" applyNumberFormat="1" applyFont="1" applyFill="1" applyBorder="1" applyAlignment="1">
      <alignment vertical="top"/>
      <protection/>
    </xf>
    <xf numFmtId="2" fontId="2" fillId="0" borderId="16" xfId="59"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2" fontId="71" fillId="0" borderId="11" xfId="59" applyNumberFormat="1" applyFont="1" applyFill="1" applyBorder="1" applyAlignment="1">
      <alignment vertical="top"/>
      <protection/>
    </xf>
    <xf numFmtId="10" fontId="72" fillId="33" borderId="10" xfId="64" applyNumberFormat="1" applyFont="1" applyFill="1" applyBorder="1" applyAlignment="1" applyProtection="1">
      <alignment horizontal="center" vertical="center"/>
      <protection locked="0"/>
    </xf>
    <xf numFmtId="2" fontId="6" fillId="0" borderId="19" xfId="59" applyNumberFormat="1" applyFont="1" applyFill="1" applyBorder="1" applyAlignment="1">
      <alignment horizontal="right" vertical="top"/>
      <protection/>
    </xf>
    <xf numFmtId="2" fontId="6" fillId="0" borderId="20" xfId="59" applyNumberFormat="1" applyFont="1" applyFill="1" applyBorder="1" applyAlignment="1">
      <alignment vertical="top"/>
      <protection/>
    </xf>
    <xf numFmtId="2" fontId="2" fillId="0" borderId="16" xfId="58" applyNumberFormat="1" applyFont="1" applyFill="1" applyBorder="1" applyAlignment="1">
      <alignment horizontal="right" vertical="top"/>
      <protection/>
    </xf>
    <xf numFmtId="0" fontId="73" fillId="0" borderId="21" xfId="0" applyFont="1" applyFill="1" applyBorder="1" applyAlignment="1">
      <alignment horizontal="center"/>
    </xf>
    <xf numFmtId="0" fontId="73" fillId="0" borderId="22" xfId="0" applyFont="1" applyFill="1" applyBorder="1" applyAlignment="1">
      <alignment horizontal="center"/>
    </xf>
    <xf numFmtId="2" fontId="73" fillId="0" borderId="22" xfId="0" applyNumberFormat="1" applyFont="1" applyFill="1" applyBorder="1" applyAlignment="1">
      <alignment horizontal="center"/>
    </xf>
    <xf numFmtId="2" fontId="73" fillId="0" borderId="21" xfId="0" applyNumberFormat="1" applyFont="1" applyFill="1" applyBorder="1" applyAlignment="1">
      <alignment horizontal="center"/>
    </xf>
    <xf numFmtId="2" fontId="73" fillId="0" borderId="12" xfId="0" applyNumberFormat="1" applyFont="1" applyFill="1" applyBorder="1" applyAlignment="1">
      <alignment horizontal="center"/>
    </xf>
    <xf numFmtId="0" fontId="73" fillId="0" borderId="14" xfId="0" applyFont="1" applyFill="1" applyBorder="1" applyAlignment="1">
      <alignment horizontal="center"/>
    </xf>
    <xf numFmtId="0" fontId="73" fillId="0" borderId="23" xfId="0" applyFont="1" applyFill="1" applyBorder="1" applyAlignment="1">
      <alignment horizontal="left" vertical="top" wrapText="1"/>
    </xf>
    <xf numFmtId="0" fontId="73" fillId="0" borderId="24" xfId="0" applyFont="1" applyFill="1" applyBorder="1" applyAlignment="1">
      <alignment horizontal="left" vertical="top" wrapText="1"/>
    </xf>
    <xf numFmtId="0" fontId="73" fillId="0" borderId="14" xfId="0" applyFont="1" applyFill="1" applyBorder="1" applyAlignment="1">
      <alignment horizontal="left" vertical="justify" wrapText="1"/>
    </xf>
    <xf numFmtId="0" fontId="73" fillId="0" borderId="20" xfId="0" applyFont="1" applyFill="1" applyBorder="1" applyAlignment="1">
      <alignment horizontal="left" vertical="justify" wrapText="1"/>
    </xf>
    <xf numFmtId="0" fontId="73" fillId="0" borderId="23" xfId="0" applyFont="1" applyFill="1" applyBorder="1" applyAlignment="1">
      <alignment horizontal="left" vertical="justify" wrapText="1"/>
    </xf>
    <xf numFmtId="0" fontId="73" fillId="0" borderId="24" xfId="0" applyFont="1" applyFill="1" applyBorder="1" applyAlignment="1">
      <alignment horizontal="left" vertical="justify" wrapText="1"/>
    </xf>
    <xf numFmtId="0" fontId="73" fillId="0" borderId="21" xfId="0" applyFont="1" applyFill="1" applyBorder="1" applyAlignment="1">
      <alignment horizontal="left" vertical="justify" wrapText="1"/>
    </xf>
    <xf numFmtId="0" fontId="73" fillId="0" borderId="25" xfId="0" applyFont="1" applyFill="1" applyBorder="1" applyAlignment="1">
      <alignment horizontal="left" vertical="justify" wrapText="1"/>
    </xf>
    <xf numFmtId="0" fontId="73" fillId="0" borderId="23" xfId="0" applyFont="1" applyFill="1" applyBorder="1" applyAlignment="1">
      <alignment horizontal="left" wrapText="1"/>
    </xf>
    <xf numFmtId="0" fontId="73" fillId="0" borderId="24" xfId="0" applyFont="1" applyFill="1" applyBorder="1" applyAlignment="1">
      <alignment horizontal="left" wrapText="1"/>
    </xf>
    <xf numFmtId="0" fontId="2" fillId="0" borderId="14"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0" xfId="57" applyNumberFormat="1" applyFont="1" applyFill="1" applyBorder="1" applyAlignment="1">
      <alignment horizontal="center" vertical="center" wrapText="1"/>
      <protection/>
    </xf>
    <xf numFmtId="0" fontId="6" fillId="0" borderId="14"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6" fillId="0" borderId="20" xfId="59" applyNumberFormat="1" applyFont="1" applyFill="1" applyBorder="1" applyAlignment="1">
      <alignment horizontal="center" vertical="top" wrapText="1"/>
      <protection/>
    </xf>
    <xf numFmtId="0" fontId="74"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4" fillId="0" borderId="26" xfId="57" applyNumberFormat="1" applyFont="1" applyFill="1" applyBorder="1" applyAlignment="1" applyProtection="1">
      <alignment horizontal="center" wrapText="1"/>
      <protection locked="0"/>
    </xf>
    <xf numFmtId="0" fontId="2" fillId="33" borderId="14" xfId="59" applyNumberFormat="1" applyFont="1" applyFill="1" applyBorder="1" applyAlignment="1" applyProtection="1">
      <alignment horizontal="left" vertical="top"/>
      <protection locked="0"/>
    </xf>
    <xf numFmtId="0" fontId="2" fillId="0" borderId="18" xfId="59" applyNumberFormat="1" applyFont="1" applyFill="1" applyBorder="1" applyAlignment="1" applyProtection="1">
      <alignment horizontal="left" vertical="top"/>
      <protection locked="0"/>
    </xf>
    <xf numFmtId="0" fontId="2" fillId="0" borderId="20"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2162175</xdr:colOff>
      <xdr:row>0</xdr:row>
      <xdr:rowOff>285750</xdr:rowOff>
    </xdr:to>
    <xdr:grpSp>
      <xdr:nvGrpSpPr>
        <xdr:cNvPr id="1" name="Group 1"/>
        <xdr:cNvGrpSpPr>
          <a:grpSpLocks noChangeAspect="1"/>
        </xdr:cNvGrpSpPr>
      </xdr:nvGrpSpPr>
      <xdr:grpSpPr>
        <a:xfrm>
          <a:off x="66675" y="76200"/>
          <a:ext cx="3086100"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Dell\Desktop\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Dell\Desktop\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sheetPr>
  <dimension ref="A1:II44"/>
  <sheetViews>
    <sheetView showGridLines="0" zoomScale="75" zoomScaleNormal="75" zoomScalePageLayoutView="0" workbookViewId="0" topLeftCell="A1">
      <selection activeCell="A7" sqref="A7:BC7"/>
    </sheetView>
  </sheetViews>
  <sheetFormatPr defaultColWidth="9.140625" defaultRowHeight="15"/>
  <cols>
    <col min="1" max="1" width="14.8515625" style="27" customWidth="1"/>
    <col min="2" max="2" width="92.140625" style="27" customWidth="1"/>
    <col min="3" max="3" width="23.421875" style="27" hidden="1" customWidth="1"/>
    <col min="4" max="4" width="15.140625" style="27" customWidth="1"/>
    <col min="5" max="5" width="14.140625" style="27" customWidth="1"/>
    <col min="6" max="6" width="15.57421875" style="27" customWidth="1"/>
    <col min="7" max="7" width="14.140625" style="27" hidden="1" customWidth="1"/>
    <col min="8" max="10" width="12.140625" style="27" hidden="1" customWidth="1"/>
    <col min="11" max="11" width="19.57421875" style="27" hidden="1" customWidth="1"/>
    <col min="12" max="12" width="14.28125" style="27" hidden="1" customWidth="1"/>
    <col min="13" max="13" width="17.421875" style="27" hidden="1" customWidth="1"/>
    <col min="14" max="14" width="15.28125" style="58" hidden="1" customWidth="1"/>
    <col min="15" max="15" width="14.28125" style="27" hidden="1" customWidth="1"/>
    <col min="16" max="16" width="17.28125" style="27" hidden="1" customWidth="1"/>
    <col min="17" max="17" width="18.421875" style="27" hidden="1" customWidth="1"/>
    <col min="18" max="18" width="17.421875" style="27" hidden="1" customWidth="1"/>
    <col min="19" max="19" width="14.7109375" style="27" hidden="1" customWidth="1"/>
    <col min="20" max="20" width="14.8515625" style="27" hidden="1" customWidth="1"/>
    <col min="21" max="21" width="16.421875" style="27" hidden="1" customWidth="1"/>
    <col min="22" max="22" width="13.00390625" style="27" hidden="1" customWidth="1"/>
    <col min="23" max="51" width="9.140625" style="27" hidden="1" customWidth="1"/>
    <col min="52" max="52" width="10.28125" style="27" hidden="1" customWidth="1"/>
    <col min="53" max="53" width="21.7109375" style="27" hidden="1" customWidth="1"/>
    <col min="54" max="54" width="18.8515625" style="27" customWidth="1"/>
    <col min="55" max="55" width="50.140625" style="27" customWidth="1"/>
    <col min="56" max="238" width="9.140625" style="27" customWidth="1"/>
    <col min="239" max="243" width="9.140625" style="28" customWidth="1"/>
    <col min="244" max="16384" width="9.140625" style="27" customWidth="1"/>
  </cols>
  <sheetData>
    <row r="1" spans="1:243" s="1" customFormat="1" ht="27" customHeight="1">
      <c r="A1" s="89" t="str">
        <f>B2&amp;" BoQ"</f>
        <v>Percentage BoQ</v>
      </c>
      <c r="B1" s="89"/>
      <c r="C1" s="89"/>
      <c r="D1" s="89"/>
      <c r="E1" s="89"/>
      <c r="F1" s="89"/>
      <c r="G1" s="89"/>
      <c r="H1" s="89"/>
      <c r="I1" s="89"/>
      <c r="J1" s="89"/>
      <c r="K1" s="89"/>
      <c r="L1" s="89"/>
      <c r="O1" s="2"/>
      <c r="P1" s="2"/>
      <c r="Q1" s="3"/>
      <c r="IE1" s="3"/>
      <c r="IF1" s="3"/>
      <c r="IG1" s="3"/>
      <c r="IH1" s="3"/>
      <c r="II1" s="3"/>
    </row>
    <row r="2" spans="1:17" s="1" customFormat="1" ht="25.5" customHeight="1" hidden="1">
      <c r="A2" s="29" t="s">
        <v>3</v>
      </c>
      <c r="B2" s="29" t="s">
        <v>45</v>
      </c>
      <c r="C2" s="29" t="s">
        <v>4</v>
      </c>
      <c r="D2" s="29" t="s">
        <v>5</v>
      </c>
      <c r="E2" s="29" t="s">
        <v>6</v>
      </c>
      <c r="J2" s="4"/>
      <c r="K2" s="4"/>
      <c r="L2" s="4"/>
      <c r="O2" s="2"/>
      <c r="P2" s="2"/>
      <c r="Q2" s="3"/>
    </row>
    <row r="3" spans="1:243" s="1" customFormat="1" ht="30" customHeight="1" hidden="1">
      <c r="A3" s="1" t="s">
        <v>50</v>
      </c>
      <c r="C3" s="1" t="s">
        <v>49</v>
      </c>
      <c r="IE3" s="3"/>
      <c r="IF3" s="3"/>
      <c r="IG3" s="3"/>
      <c r="IH3" s="3"/>
      <c r="II3" s="3"/>
    </row>
    <row r="4" spans="1:243" s="5" customFormat="1" ht="30.75" customHeight="1">
      <c r="A4" s="90" t="s">
        <v>88</v>
      </c>
      <c r="B4" s="90"/>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0"/>
      <c r="BC4" s="90"/>
      <c r="IE4" s="6"/>
      <c r="IF4" s="6"/>
      <c r="IG4" s="6"/>
      <c r="IH4" s="6"/>
      <c r="II4" s="6"/>
    </row>
    <row r="5" spans="1:243" s="5" customFormat="1" ht="30.75" customHeight="1">
      <c r="A5" s="90" t="s">
        <v>87</v>
      </c>
      <c r="B5" s="90"/>
      <c r="C5" s="90"/>
      <c r="D5" s="90"/>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c r="AO5" s="90"/>
      <c r="AP5" s="90"/>
      <c r="AQ5" s="90"/>
      <c r="AR5" s="90"/>
      <c r="AS5" s="90"/>
      <c r="AT5" s="90"/>
      <c r="AU5" s="90"/>
      <c r="AV5" s="90"/>
      <c r="AW5" s="90"/>
      <c r="AX5" s="90"/>
      <c r="AY5" s="90"/>
      <c r="AZ5" s="90"/>
      <c r="BA5" s="90"/>
      <c r="BB5" s="90"/>
      <c r="BC5" s="90"/>
      <c r="IE5" s="6"/>
      <c r="IF5" s="6"/>
      <c r="IG5" s="6"/>
      <c r="IH5" s="6"/>
      <c r="II5" s="6"/>
    </row>
    <row r="6" spans="1:243" s="5" customFormat="1" ht="30.75" customHeight="1">
      <c r="A6" s="90" t="s">
        <v>89</v>
      </c>
      <c r="B6" s="90"/>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IE6" s="6"/>
      <c r="IF6" s="6"/>
      <c r="IG6" s="6"/>
      <c r="IH6" s="6"/>
      <c r="II6" s="6"/>
    </row>
    <row r="7" spans="1:243" s="5" customFormat="1" ht="29.25" customHeight="1" hidden="1">
      <c r="A7" s="91" t="s">
        <v>7</v>
      </c>
      <c r="B7" s="91"/>
      <c r="C7" s="91"/>
      <c r="D7" s="91"/>
      <c r="E7" s="91"/>
      <c r="F7" s="91"/>
      <c r="G7" s="91"/>
      <c r="H7" s="91"/>
      <c r="I7" s="91"/>
      <c r="J7" s="91"/>
      <c r="K7" s="91"/>
      <c r="L7" s="91"/>
      <c r="M7" s="91"/>
      <c r="N7" s="91"/>
      <c r="O7" s="91"/>
      <c r="P7" s="91"/>
      <c r="Q7" s="91"/>
      <c r="R7" s="91"/>
      <c r="S7" s="91"/>
      <c r="T7" s="91"/>
      <c r="U7" s="91"/>
      <c r="V7" s="91"/>
      <c r="W7" s="91"/>
      <c r="X7" s="91"/>
      <c r="Y7" s="91"/>
      <c r="Z7" s="91"/>
      <c r="AA7" s="91"/>
      <c r="AB7" s="91"/>
      <c r="AC7" s="91"/>
      <c r="AD7" s="91"/>
      <c r="AE7" s="91"/>
      <c r="AF7" s="91"/>
      <c r="AG7" s="91"/>
      <c r="AH7" s="91"/>
      <c r="AI7" s="91"/>
      <c r="AJ7" s="91"/>
      <c r="AK7" s="91"/>
      <c r="AL7" s="91"/>
      <c r="AM7" s="91"/>
      <c r="AN7" s="91"/>
      <c r="AO7" s="91"/>
      <c r="AP7" s="91"/>
      <c r="AQ7" s="91"/>
      <c r="AR7" s="91"/>
      <c r="AS7" s="91"/>
      <c r="AT7" s="91"/>
      <c r="AU7" s="91"/>
      <c r="AV7" s="91"/>
      <c r="AW7" s="91"/>
      <c r="AX7" s="91"/>
      <c r="AY7" s="91"/>
      <c r="AZ7" s="91"/>
      <c r="BA7" s="91"/>
      <c r="BB7" s="91"/>
      <c r="BC7" s="91"/>
      <c r="IE7" s="6"/>
      <c r="IF7" s="6"/>
      <c r="IG7" s="6"/>
      <c r="IH7" s="6"/>
      <c r="II7" s="6"/>
    </row>
    <row r="8" spans="1:243" s="7" customFormat="1" ht="58.5" customHeight="1">
      <c r="A8" s="30" t="s">
        <v>52</v>
      </c>
      <c r="B8" s="92"/>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3"/>
      <c r="AQ8" s="93"/>
      <c r="AR8" s="93"/>
      <c r="AS8" s="93"/>
      <c r="AT8" s="93"/>
      <c r="AU8" s="93"/>
      <c r="AV8" s="93"/>
      <c r="AW8" s="93"/>
      <c r="AX8" s="93"/>
      <c r="AY8" s="93"/>
      <c r="AZ8" s="93"/>
      <c r="BA8" s="93"/>
      <c r="BB8" s="93"/>
      <c r="BC8" s="94"/>
      <c r="IE8" s="8"/>
      <c r="IF8" s="8"/>
      <c r="IG8" s="8"/>
      <c r="IH8" s="8"/>
      <c r="II8" s="8"/>
    </row>
    <row r="9" spans="1:243" s="9" customFormat="1" ht="61.5" customHeight="1">
      <c r="A9" s="83" t="s">
        <v>8</v>
      </c>
      <c r="B9" s="84"/>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4"/>
      <c r="AU9" s="84"/>
      <c r="AV9" s="84"/>
      <c r="AW9" s="84"/>
      <c r="AX9" s="84"/>
      <c r="AY9" s="84"/>
      <c r="AZ9" s="84"/>
      <c r="BA9" s="84"/>
      <c r="BB9" s="84"/>
      <c r="BC9" s="85"/>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11" t="s">
        <v>15</v>
      </c>
      <c r="C11" s="11" t="s">
        <v>1</v>
      </c>
      <c r="D11" s="11" t="s">
        <v>16</v>
      </c>
      <c r="E11" s="11" t="s">
        <v>17</v>
      </c>
      <c r="F11" s="11" t="s">
        <v>54</v>
      </c>
      <c r="G11" s="11"/>
      <c r="H11" s="11"/>
      <c r="I11" s="11" t="s">
        <v>18</v>
      </c>
      <c r="J11" s="11" t="s">
        <v>19</v>
      </c>
      <c r="K11" s="11" t="s">
        <v>20</v>
      </c>
      <c r="L11" s="11" t="s">
        <v>21</v>
      </c>
      <c r="M11" s="31" t="s">
        <v>22</v>
      </c>
      <c r="N11" s="11" t="s">
        <v>23</v>
      </c>
      <c r="O11" s="11" t="s">
        <v>24</v>
      </c>
      <c r="P11" s="11" t="s">
        <v>25</v>
      </c>
      <c r="Q11" s="11" t="s">
        <v>26</v>
      </c>
      <c r="R11" s="11"/>
      <c r="S11" s="11"/>
      <c r="T11" s="11" t="s">
        <v>27</v>
      </c>
      <c r="U11" s="11" t="s">
        <v>28</v>
      </c>
      <c r="V11" s="11" t="s">
        <v>29</v>
      </c>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32" t="s">
        <v>53</v>
      </c>
      <c r="BB11" s="32" t="s">
        <v>30</v>
      </c>
      <c r="BC11" s="32" t="s">
        <v>31</v>
      </c>
      <c r="IE11" s="13"/>
      <c r="IF11" s="13"/>
      <c r="IG11" s="13"/>
      <c r="IH11" s="13"/>
      <c r="II11" s="13"/>
    </row>
    <row r="12" spans="1:243" s="12" customFormat="1" ht="15">
      <c r="A12" s="14">
        <v>1</v>
      </c>
      <c r="B12" s="14">
        <v>2</v>
      </c>
      <c r="C12" s="14">
        <v>3</v>
      </c>
      <c r="D12" s="14">
        <v>4</v>
      </c>
      <c r="E12" s="14">
        <v>5</v>
      </c>
      <c r="F12" s="14">
        <v>6</v>
      </c>
      <c r="G12" s="14">
        <v>7</v>
      </c>
      <c r="H12" s="14">
        <v>8</v>
      </c>
      <c r="I12" s="14">
        <v>9</v>
      </c>
      <c r="J12" s="14">
        <v>10</v>
      </c>
      <c r="K12" s="14">
        <v>11</v>
      </c>
      <c r="L12" s="14">
        <v>12</v>
      </c>
      <c r="M12" s="14">
        <v>13</v>
      </c>
      <c r="N12" s="14">
        <v>14</v>
      </c>
      <c r="O12" s="14">
        <v>15</v>
      </c>
      <c r="P12" s="14">
        <v>16</v>
      </c>
      <c r="Q12" s="14">
        <v>17</v>
      </c>
      <c r="R12" s="14">
        <v>18</v>
      </c>
      <c r="S12" s="14">
        <v>19</v>
      </c>
      <c r="T12" s="14">
        <v>20</v>
      </c>
      <c r="U12" s="14">
        <v>21</v>
      </c>
      <c r="V12" s="14">
        <v>22</v>
      </c>
      <c r="W12" s="14">
        <v>23</v>
      </c>
      <c r="X12" s="14">
        <v>24</v>
      </c>
      <c r="Y12" s="14">
        <v>25</v>
      </c>
      <c r="Z12" s="14">
        <v>26</v>
      </c>
      <c r="AA12" s="14">
        <v>27</v>
      </c>
      <c r="AB12" s="14">
        <v>28</v>
      </c>
      <c r="AC12" s="14">
        <v>29</v>
      </c>
      <c r="AD12" s="14">
        <v>30</v>
      </c>
      <c r="AE12" s="14">
        <v>31</v>
      </c>
      <c r="AF12" s="14">
        <v>32</v>
      </c>
      <c r="AG12" s="14">
        <v>33</v>
      </c>
      <c r="AH12" s="14">
        <v>34</v>
      </c>
      <c r="AI12" s="14">
        <v>35</v>
      </c>
      <c r="AJ12" s="14">
        <v>36</v>
      </c>
      <c r="AK12" s="14">
        <v>37</v>
      </c>
      <c r="AL12" s="14">
        <v>38</v>
      </c>
      <c r="AM12" s="14">
        <v>39</v>
      </c>
      <c r="AN12" s="14">
        <v>40</v>
      </c>
      <c r="AO12" s="14">
        <v>41</v>
      </c>
      <c r="AP12" s="14">
        <v>42</v>
      </c>
      <c r="AQ12" s="14">
        <v>43</v>
      </c>
      <c r="AR12" s="14">
        <v>44</v>
      </c>
      <c r="AS12" s="14">
        <v>45</v>
      </c>
      <c r="AT12" s="14">
        <v>46</v>
      </c>
      <c r="AU12" s="14">
        <v>47</v>
      </c>
      <c r="AV12" s="14">
        <v>48</v>
      </c>
      <c r="AW12" s="14">
        <v>49</v>
      </c>
      <c r="AX12" s="14">
        <v>50</v>
      </c>
      <c r="AY12" s="14">
        <v>51</v>
      </c>
      <c r="AZ12" s="14">
        <v>52</v>
      </c>
      <c r="BA12" s="14">
        <v>53</v>
      </c>
      <c r="BB12" s="14">
        <v>54</v>
      </c>
      <c r="BC12" s="14">
        <v>55</v>
      </c>
      <c r="IE12" s="13"/>
      <c r="IF12" s="13"/>
      <c r="IG12" s="13"/>
      <c r="IH12" s="13"/>
      <c r="II12" s="13"/>
    </row>
    <row r="13" spans="1:243" s="20" customFormat="1" ht="63.75" customHeight="1">
      <c r="A13" s="33">
        <v>1</v>
      </c>
      <c r="B13" s="79" t="s">
        <v>55</v>
      </c>
      <c r="C13" s="80"/>
      <c r="D13" s="34"/>
      <c r="E13" s="67"/>
      <c r="F13" s="67"/>
      <c r="G13" s="15"/>
      <c r="H13" s="15"/>
      <c r="I13" s="35"/>
      <c r="J13" s="16"/>
      <c r="K13" s="17"/>
      <c r="L13" s="17"/>
      <c r="M13" s="18"/>
      <c r="N13" s="19"/>
      <c r="O13" s="19"/>
      <c r="P13" s="36"/>
      <c r="Q13" s="19"/>
      <c r="R13" s="19"/>
      <c r="S13" s="36"/>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8"/>
      <c r="BB13" s="39"/>
      <c r="BC13" s="40"/>
      <c r="IE13" s="21">
        <v>1</v>
      </c>
      <c r="IF13" s="21" t="s">
        <v>32</v>
      </c>
      <c r="IG13" s="21" t="s">
        <v>33</v>
      </c>
      <c r="IH13" s="21">
        <v>10</v>
      </c>
      <c r="II13" s="21" t="s">
        <v>34</v>
      </c>
    </row>
    <row r="14" spans="1:243" s="20" customFormat="1" ht="16.5" customHeight="1">
      <c r="A14" s="33">
        <v>1.01</v>
      </c>
      <c r="B14" s="77" t="s">
        <v>56</v>
      </c>
      <c r="C14" s="78"/>
      <c r="D14" s="59">
        <v>97</v>
      </c>
      <c r="E14" s="68" t="s">
        <v>83</v>
      </c>
      <c r="F14" s="69">
        <v>274.8</v>
      </c>
      <c r="G14" s="22"/>
      <c r="H14" s="15"/>
      <c r="I14" s="35" t="s">
        <v>36</v>
      </c>
      <c r="J14" s="16">
        <f>IF(I14="Less(-)",-1,1)</f>
        <v>1</v>
      </c>
      <c r="K14" s="17" t="s">
        <v>46</v>
      </c>
      <c r="L14" s="17" t="s">
        <v>6</v>
      </c>
      <c r="M14" s="41"/>
      <c r="N14" s="22"/>
      <c r="O14" s="22"/>
      <c r="P14" s="42"/>
      <c r="Q14" s="22"/>
      <c r="R14" s="22"/>
      <c r="S14" s="42"/>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60">
        <f>total_amount_ba($B$2,$D$2,D14,F14,J14,K14,M14)</f>
        <v>26655.6</v>
      </c>
      <c r="BB14" s="66">
        <f>BA14+SUM(N14:AZ14)</f>
        <v>26655.6</v>
      </c>
      <c r="BC14" s="40" t="str">
        <f>SpellNumber(L14,BB14)</f>
        <v>INR  Twenty Six Thousand Six Hundred &amp; Fifty Five  and Paise Sixty Only</v>
      </c>
      <c r="IE14" s="21">
        <v>1.01</v>
      </c>
      <c r="IF14" s="21" t="s">
        <v>37</v>
      </c>
      <c r="IG14" s="21" t="s">
        <v>33</v>
      </c>
      <c r="IH14" s="21">
        <v>123.223</v>
      </c>
      <c r="II14" s="21" t="s">
        <v>35</v>
      </c>
    </row>
    <row r="15" spans="1:243" s="20" customFormat="1" ht="36" customHeight="1">
      <c r="A15" s="33">
        <v>2</v>
      </c>
      <c r="B15" s="79" t="s">
        <v>57</v>
      </c>
      <c r="C15" s="80"/>
      <c r="D15" s="34"/>
      <c r="E15" s="67"/>
      <c r="F15" s="67"/>
      <c r="G15" s="15"/>
      <c r="H15" s="15"/>
      <c r="I15" s="35"/>
      <c r="J15" s="16"/>
      <c r="K15" s="17"/>
      <c r="L15" s="17"/>
      <c r="M15" s="18"/>
      <c r="N15" s="19"/>
      <c r="O15" s="19"/>
      <c r="P15" s="36"/>
      <c r="Q15" s="19"/>
      <c r="R15" s="19"/>
      <c r="S15" s="36"/>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8"/>
      <c r="BB15" s="39"/>
      <c r="BC15" s="40"/>
      <c r="IE15" s="21">
        <v>1</v>
      </c>
      <c r="IF15" s="21" t="s">
        <v>32</v>
      </c>
      <c r="IG15" s="21" t="s">
        <v>33</v>
      </c>
      <c r="IH15" s="21">
        <v>10</v>
      </c>
      <c r="II15" s="21" t="s">
        <v>34</v>
      </c>
    </row>
    <row r="16" spans="1:243" s="20" customFormat="1" ht="16.5" customHeight="1">
      <c r="A16" s="33">
        <v>2.01</v>
      </c>
      <c r="B16" s="77" t="s">
        <v>58</v>
      </c>
      <c r="C16" s="78"/>
      <c r="D16" s="59">
        <v>2651</v>
      </c>
      <c r="E16" s="68" t="s">
        <v>83</v>
      </c>
      <c r="F16" s="69">
        <v>33.35</v>
      </c>
      <c r="G16" s="22"/>
      <c r="H16" s="22"/>
      <c r="I16" s="35" t="s">
        <v>36</v>
      </c>
      <c r="J16" s="16">
        <f>IF(I16="Less(-)",-1,1)</f>
        <v>1</v>
      </c>
      <c r="K16" s="17" t="s">
        <v>46</v>
      </c>
      <c r="L16" s="17" t="s">
        <v>6</v>
      </c>
      <c r="M16" s="43"/>
      <c r="N16" s="22"/>
      <c r="O16" s="22"/>
      <c r="P16" s="42"/>
      <c r="Q16" s="22"/>
      <c r="R16" s="22"/>
      <c r="S16" s="42"/>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60">
        <f>total_amount_ba($B$2,$D$2,D16,F16,J16,K16,M16)</f>
        <v>88410.85</v>
      </c>
      <c r="BB16" s="66">
        <f>BA16+SUM(N16:AZ16)</f>
        <v>88410.85</v>
      </c>
      <c r="BC16" s="40" t="str">
        <f>SpellNumber(L16,BB16)</f>
        <v>INR  Eighty Eight Thousand Four Hundred &amp; Ten  and Paise Eighty Five Only</v>
      </c>
      <c r="IE16" s="21">
        <v>1.02</v>
      </c>
      <c r="IF16" s="21" t="s">
        <v>38</v>
      </c>
      <c r="IG16" s="21" t="s">
        <v>39</v>
      </c>
      <c r="IH16" s="21">
        <v>213</v>
      </c>
      <c r="II16" s="21" t="s">
        <v>35</v>
      </c>
    </row>
    <row r="17" spans="1:243" s="20" customFormat="1" ht="34.5" customHeight="1">
      <c r="A17" s="33">
        <v>3</v>
      </c>
      <c r="B17" s="75" t="s">
        <v>59</v>
      </c>
      <c r="C17" s="76"/>
      <c r="D17" s="59">
        <v>17718</v>
      </c>
      <c r="E17" s="68" t="s">
        <v>83</v>
      </c>
      <c r="F17" s="69">
        <v>8.35</v>
      </c>
      <c r="G17" s="22"/>
      <c r="H17" s="22"/>
      <c r="I17" s="35" t="s">
        <v>36</v>
      </c>
      <c r="J17" s="16">
        <f>IF(I17="Less(-)",-1,1)</f>
        <v>1</v>
      </c>
      <c r="K17" s="17" t="s">
        <v>46</v>
      </c>
      <c r="L17" s="17" t="s">
        <v>6</v>
      </c>
      <c r="M17" s="43"/>
      <c r="N17" s="22"/>
      <c r="O17" s="22"/>
      <c r="P17" s="42"/>
      <c r="Q17" s="22"/>
      <c r="R17" s="22"/>
      <c r="S17" s="42"/>
      <c r="T17" s="37"/>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c r="AW17" s="37"/>
      <c r="AX17" s="37"/>
      <c r="AY17" s="37"/>
      <c r="AZ17" s="37"/>
      <c r="BA17" s="60">
        <f>total_amount_ba($B$2,$D$2,D17,F17,J17,K17,M17)</f>
        <v>147945.3</v>
      </c>
      <c r="BB17" s="66">
        <f>BA17+SUM(N17:AZ17)</f>
        <v>147945.3</v>
      </c>
      <c r="BC17" s="40" t="str">
        <f>SpellNumber(L17,BB17)</f>
        <v>INR  One Lakh Forty Seven Thousand Nine Hundred &amp; Forty Five  and Paise Thirty Only</v>
      </c>
      <c r="IE17" s="21">
        <v>2</v>
      </c>
      <c r="IF17" s="21" t="s">
        <v>32</v>
      </c>
      <c r="IG17" s="21" t="s">
        <v>40</v>
      </c>
      <c r="IH17" s="21">
        <v>10</v>
      </c>
      <c r="II17" s="21" t="s">
        <v>35</v>
      </c>
    </row>
    <row r="18" spans="1:243" s="20" customFormat="1" ht="25.5" customHeight="1">
      <c r="A18" s="33">
        <v>4</v>
      </c>
      <c r="B18" s="79" t="s">
        <v>60</v>
      </c>
      <c r="C18" s="80"/>
      <c r="D18" s="34"/>
      <c r="E18" s="67"/>
      <c r="F18" s="67"/>
      <c r="G18" s="15"/>
      <c r="H18" s="15"/>
      <c r="I18" s="35"/>
      <c r="J18" s="16"/>
      <c r="K18" s="17"/>
      <c r="L18" s="17"/>
      <c r="M18" s="18"/>
      <c r="N18" s="19"/>
      <c r="O18" s="19"/>
      <c r="P18" s="36"/>
      <c r="Q18" s="19"/>
      <c r="R18" s="19"/>
      <c r="S18" s="36"/>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38"/>
      <c r="BB18" s="39"/>
      <c r="BC18" s="40"/>
      <c r="IE18" s="21">
        <v>1</v>
      </c>
      <c r="IF18" s="21" t="s">
        <v>32</v>
      </c>
      <c r="IG18" s="21" t="s">
        <v>33</v>
      </c>
      <c r="IH18" s="21">
        <v>10</v>
      </c>
      <c r="II18" s="21" t="s">
        <v>34</v>
      </c>
    </row>
    <row r="19" spans="1:243" s="20" customFormat="1" ht="35.25" customHeight="1">
      <c r="A19" s="33">
        <v>4.01</v>
      </c>
      <c r="B19" s="77" t="s">
        <v>61</v>
      </c>
      <c r="C19" s="78"/>
      <c r="D19" s="59">
        <v>8235</v>
      </c>
      <c r="E19" s="68" t="s">
        <v>83</v>
      </c>
      <c r="F19" s="69">
        <v>96.05</v>
      </c>
      <c r="G19" s="22"/>
      <c r="H19" s="22"/>
      <c r="I19" s="35" t="s">
        <v>36</v>
      </c>
      <c r="J19" s="16">
        <f>IF(I19="Less(-)",-1,1)</f>
        <v>1</v>
      </c>
      <c r="K19" s="17" t="s">
        <v>46</v>
      </c>
      <c r="L19" s="17" t="s">
        <v>6</v>
      </c>
      <c r="M19" s="43"/>
      <c r="N19" s="22"/>
      <c r="O19" s="22"/>
      <c r="P19" s="42"/>
      <c r="Q19" s="22"/>
      <c r="R19" s="22"/>
      <c r="S19" s="42"/>
      <c r="T19" s="37"/>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37"/>
      <c r="AW19" s="37"/>
      <c r="AX19" s="37"/>
      <c r="AY19" s="37"/>
      <c r="AZ19" s="37"/>
      <c r="BA19" s="60">
        <f>total_amount_ba($B$2,$D$2,D19,F19,J19,K19,M19)</f>
        <v>790971.75</v>
      </c>
      <c r="BB19" s="66">
        <f>BA19+SUM(N19:AZ19)</f>
        <v>790971.75</v>
      </c>
      <c r="BC19" s="40" t="str">
        <f>SpellNumber(L19,BB19)</f>
        <v>INR  Seven Lakh Ninety Thousand Nine Hundred &amp; Seventy One  and Paise Seventy Five Only</v>
      </c>
      <c r="IE19" s="21">
        <v>3</v>
      </c>
      <c r="IF19" s="21" t="s">
        <v>41</v>
      </c>
      <c r="IG19" s="21" t="s">
        <v>42</v>
      </c>
      <c r="IH19" s="21">
        <v>10</v>
      </c>
      <c r="II19" s="21" t="s">
        <v>35</v>
      </c>
    </row>
    <row r="20" spans="1:243" s="20" customFormat="1" ht="48" customHeight="1">
      <c r="A20" s="33">
        <v>5</v>
      </c>
      <c r="B20" s="75" t="s">
        <v>62</v>
      </c>
      <c r="C20" s="76"/>
      <c r="D20" s="59">
        <v>275</v>
      </c>
      <c r="E20" s="68" t="s">
        <v>83</v>
      </c>
      <c r="F20" s="69">
        <v>10.8</v>
      </c>
      <c r="G20" s="22"/>
      <c r="H20" s="22"/>
      <c r="I20" s="35" t="s">
        <v>36</v>
      </c>
      <c r="J20" s="16">
        <f>IF(I20="Less(-)",-1,1)</f>
        <v>1</v>
      </c>
      <c r="K20" s="17" t="s">
        <v>46</v>
      </c>
      <c r="L20" s="17" t="s">
        <v>6</v>
      </c>
      <c r="M20" s="43"/>
      <c r="N20" s="22"/>
      <c r="O20" s="22"/>
      <c r="P20" s="42"/>
      <c r="Q20" s="22"/>
      <c r="R20" s="22"/>
      <c r="S20" s="42"/>
      <c r="T20" s="37"/>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60">
        <f>total_amount_ba($B$2,$D$2,D20,F20,J20,K20,M20)</f>
        <v>2970</v>
      </c>
      <c r="BB20" s="66">
        <f>BA20+SUM(N20:AZ20)</f>
        <v>2970</v>
      </c>
      <c r="BC20" s="40" t="str">
        <f>SpellNumber(L20,BB20)</f>
        <v>INR  Two Thousand Nine Hundred &amp; Seventy  Only</v>
      </c>
      <c r="IE20" s="21">
        <v>1.01</v>
      </c>
      <c r="IF20" s="21" t="s">
        <v>37</v>
      </c>
      <c r="IG20" s="21" t="s">
        <v>33</v>
      </c>
      <c r="IH20" s="21">
        <v>123.223</v>
      </c>
      <c r="II20" s="21" t="s">
        <v>35</v>
      </c>
    </row>
    <row r="21" spans="1:243" s="20" customFormat="1" ht="48.75" customHeight="1">
      <c r="A21" s="33">
        <v>6</v>
      </c>
      <c r="B21" s="75" t="s">
        <v>63</v>
      </c>
      <c r="C21" s="76"/>
      <c r="D21" s="59">
        <v>3996</v>
      </c>
      <c r="E21" s="68" t="s">
        <v>83</v>
      </c>
      <c r="F21" s="69">
        <v>87.35</v>
      </c>
      <c r="G21" s="22"/>
      <c r="H21" s="22"/>
      <c r="I21" s="35" t="s">
        <v>36</v>
      </c>
      <c r="J21" s="16">
        <f>IF(I21="Less(-)",-1,1)</f>
        <v>1</v>
      </c>
      <c r="K21" s="17" t="s">
        <v>46</v>
      </c>
      <c r="L21" s="17" t="s">
        <v>6</v>
      </c>
      <c r="M21" s="43"/>
      <c r="N21" s="22"/>
      <c r="O21" s="22"/>
      <c r="P21" s="42"/>
      <c r="Q21" s="22"/>
      <c r="R21" s="22"/>
      <c r="S21" s="42"/>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44"/>
      <c r="AV21" s="37"/>
      <c r="AW21" s="37"/>
      <c r="AX21" s="37"/>
      <c r="AY21" s="37"/>
      <c r="AZ21" s="37"/>
      <c r="BA21" s="60">
        <f>total_amount_ba($B$2,$D$2,D21,F21,J21,K21,M21)</f>
        <v>349050.6</v>
      </c>
      <c r="BB21" s="66">
        <f>BA21+SUM(N21:AZ21)</f>
        <v>349050.6</v>
      </c>
      <c r="BC21" s="40" t="str">
        <f>SpellNumber(L21,BB21)</f>
        <v>INR  Three Lakh Forty Nine Thousand  &amp;Fifty  and Paise Sixty Only</v>
      </c>
      <c r="IE21" s="21">
        <v>1.02</v>
      </c>
      <c r="IF21" s="21" t="s">
        <v>38</v>
      </c>
      <c r="IG21" s="21" t="s">
        <v>39</v>
      </c>
      <c r="IH21" s="21">
        <v>213</v>
      </c>
      <c r="II21" s="21" t="s">
        <v>35</v>
      </c>
    </row>
    <row r="22" spans="1:243" s="20" customFormat="1" ht="33" customHeight="1">
      <c r="A22" s="33">
        <v>7</v>
      </c>
      <c r="B22" s="79" t="s">
        <v>64</v>
      </c>
      <c r="C22" s="80"/>
      <c r="D22" s="34"/>
      <c r="E22" s="67"/>
      <c r="F22" s="70"/>
      <c r="G22" s="15"/>
      <c r="H22" s="15"/>
      <c r="I22" s="35"/>
      <c r="J22" s="16"/>
      <c r="K22" s="17"/>
      <c r="L22" s="17"/>
      <c r="M22" s="18"/>
      <c r="N22" s="19"/>
      <c r="O22" s="19"/>
      <c r="P22" s="36"/>
      <c r="Q22" s="19"/>
      <c r="R22" s="19"/>
      <c r="S22" s="36"/>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c r="BA22" s="38"/>
      <c r="BB22" s="39"/>
      <c r="BC22" s="40"/>
      <c r="IE22" s="21">
        <v>1</v>
      </c>
      <c r="IF22" s="21" t="s">
        <v>32</v>
      </c>
      <c r="IG22" s="21" t="s">
        <v>33</v>
      </c>
      <c r="IH22" s="21">
        <v>10</v>
      </c>
      <c r="II22" s="21" t="s">
        <v>34</v>
      </c>
    </row>
    <row r="23" spans="1:243" s="20" customFormat="1" ht="34.5" customHeight="1">
      <c r="A23" s="33">
        <v>7.01</v>
      </c>
      <c r="B23" s="77" t="s">
        <v>65</v>
      </c>
      <c r="C23" s="78"/>
      <c r="D23" s="59">
        <v>8327</v>
      </c>
      <c r="E23" s="68" t="s">
        <v>83</v>
      </c>
      <c r="F23" s="69">
        <v>93.7</v>
      </c>
      <c r="G23" s="22"/>
      <c r="H23" s="15"/>
      <c r="I23" s="35" t="s">
        <v>36</v>
      </c>
      <c r="J23" s="16">
        <f>IF(I23="Less(-)",-1,1)</f>
        <v>1</v>
      </c>
      <c r="K23" s="17" t="s">
        <v>46</v>
      </c>
      <c r="L23" s="17" t="s">
        <v>6</v>
      </c>
      <c r="M23" s="41"/>
      <c r="N23" s="22"/>
      <c r="O23" s="22"/>
      <c r="P23" s="42"/>
      <c r="Q23" s="22"/>
      <c r="R23" s="22"/>
      <c r="S23" s="42"/>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60">
        <f>total_amount_ba($B$2,$D$2,D23,F23,J23,K23,M23)</f>
        <v>780239.9</v>
      </c>
      <c r="BB23" s="66">
        <f>BA23+SUM(N23:AZ23)</f>
        <v>780239.9</v>
      </c>
      <c r="BC23" s="40" t="str">
        <f>SpellNumber(L23,BB23)</f>
        <v>INR  Seven Lakh Eighty Thousand Two Hundred &amp; Thirty Nine  and Paise Ninety Only</v>
      </c>
      <c r="IE23" s="21">
        <v>1.01</v>
      </c>
      <c r="IF23" s="21" t="s">
        <v>37</v>
      </c>
      <c r="IG23" s="21" t="s">
        <v>33</v>
      </c>
      <c r="IH23" s="21">
        <v>123.223</v>
      </c>
      <c r="II23" s="21" t="s">
        <v>35</v>
      </c>
    </row>
    <row r="24" spans="1:243" s="20" customFormat="1" ht="36" customHeight="1">
      <c r="A24" s="33">
        <v>8</v>
      </c>
      <c r="B24" s="79" t="s">
        <v>66</v>
      </c>
      <c r="C24" s="80"/>
      <c r="D24" s="34"/>
      <c r="E24" s="67"/>
      <c r="F24" s="67"/>
      <c r="G24" s="15"/>
      <c r="H24" s="15"/>
      <c r="I24" s="35"/>
      <c r="J24" s="16"/>
      <c r="K24" s="17"/>
      <c r="L24" s="17"/>
      <c r="M24" s="18"/>
      <c r="N24" s="19"/>
      <c r="O24" s="19"/>
      <c r="P24" s="36"/>
      <c r="Q24" s="19"/>
      <c r="R24" s="19"/>
      <c r="S24" s="36"/>
      <c r="T24" s="37"/>
      <c r="U24" s="37"/>
      <c r="V24" s="37"/>
      <c r="W24" s="37"/>
      <c r="X24" s="37"/>
      <c r="Y24" s="37"/>
      <c r="Z24" s="37"/>
      <c r="AA24" s="37"/>
      <c r="AB24" s="37"/>
      <c r="AC24" s="37"/>
      <c r="AD24" s="37"/>
      <c r="AE24" s="37"/>
      <c r="AF24" s="37"/>
      <c r="AG24" s="37"/>
      <c r="AH24" s="37"/>
      <c r="AI24" s="37"/>
      <c r="AJ24" s="37"/>
      <c r="AK24" s="37"/>
      <c r="AL24" s="37"/>
      <c r="AM24" s="37"/>
      <c r="AN24" s="37"/>
      <c r="AO24" s="37"/>
      <c r="AP24" s="37"/>
      <c r="AQ24" s="37"/>
      <c r="AR24" s="37"/>
      <c r="AS24" s="37"/>
      <c r="AT24" s="37"/>
      <c r="AU24" s="37"/>
      <c r="AV24" s="37"/>
      <c r="AW24" s="37"/>
      <c r="AX24" s="37"/>
      <c r="AY24" s="37"/>
      <c r="AZ24" s="37"/>
      <c r="BA24" s="38"/>
      <c r="BB24" s="39"/>
      <c r="BC24" s="40"/>
      <c r="IE24" s="21">
        <v>1</v>
      </c>
      <c r="IF24" s="21" t="s">
        <v>32</v>
      </c>
      <c r="IG24" s="21" t="s">
        <v>33</v>
      </c>
      <c r="IH24" s="21">
        <v>10</v>
      </c>
      <c r="II24" s="21" t="s">
        <v>34</v>
      </c>
    </row>
    <row r="25" spans="1:243" s="20" customFormat="1" ht="16.5" customHeight="1">
      <c r="A25" s="33">
        <v>8.01</v>
      </c>
      <c r="B25" s="77" t="s">
        <v>67</v>
      </c>
      <c r="C25" s="78"/>
      <c r="D25" s="59">
        <v>3000</v>
      </c>
      <c r="E25" s="68" t="s">
        <v>83</v>
      </c>
      <c r="F25" s="69">
        <v>51.3</v>
      </c>
      <c r="G25" s="22"/>
      <c r="H25" s="22"/>
      <c r="I25" s="35" t="s">
        <v>36</v>
      </c>
      <c r="J25" s="16">
        <f>IF(I25="Less(-)",-1,1)</f>
        <v>1</v>
      </c>
      <c r="K25" s="17" t="s">
        <v>46</v>
      </c>
      <c r="L25" s="17" t="s">
        <v>6</v>
      </c>
      <c r="M25" s="43"/>
      <c r="N25" s="22"/>
      <c r="O25" s="22"/>
      <c r="P25" s="42"/>
      <c r="Q25" s="22"/>
      <c r="R25" s="22"/>
      <c r="S25" s="42"/>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c r="AX25" s="37"/>
      <c r="AY25" s="37"/>
      <c r="AZ25" s="37"/>
      <c r="BA25" s="60">
        <f>total_amount_ba($B$2,$D$2,D25,F25,J25,K25,M25)</f>
        <v>153900</v>
      </c>
      <c r="BB25" s="66">
        <f>BA25+SUM(N25:AZ25)</f>
        <v>153900</v>
      </c>
      <c r="BC25" s="40" t="str">
        <f>SpellNumber(L25,BB25)</f>
        <v>INR  One Lakh Fifty Three Thousand Nine Hundred    Only</v>
      </c>
      <c r="IE25" s="21">
        <v>1.02</v>
      </c>
      <c r="IF25" s="21" t="s">
        <v>38</v>
      </c>
      <c r="IG25" s="21" t="s">
        <v>39</v>
      </c>
      <c r="IH25" s="21">
        <v>213</v>
      </c>
      <c r="II25" s="21" t="s">
        <v>35</v>
      </c>
    </row>
    <row r="26" spans="1:243" s="20" customFormat="1" ht="16.5" customHeight="1">
      <c r="A26" s="33">
        <v>9</v>
      </c>
      <c r="B26" s="79" t="s">
        <v>68</v>
      </c>
      <c r="C26" s="80"/>
      <c r="D26" s="34"/>
      <c r="E26" s="67"/>
      <c r="F26" s="67"/>
      <c r="G26" s="15"/>
      <c r="H26" s="15"/>
      <c r="I26" s="35"/>
      <c r="J26" s="16"/>
      <c r="K26" s="17"/>
      <c r="L26" s="17"/>
      <c r="M26" s="18"/>
      <c r="N26" s="19"/>
      <c r="O26" s="19"/>
      <c r="P26" s="36"/>
      <c r="Q26" s="19"/>
      <c r="R26" s="19"/>
      <c r="S26" s="36"/>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8"/>
      <c r="BB26" s="39"/>
      <c r="BC26" s="40"/>
      <c r="IE26" s="21">
        <v>1</v>
      </c>
      <c r="IF26" s="21" t="s">
        <v>32</v>
      </c>
      <c r="IG26" s="21" t="s">
        <v>33</v>
      </c>
      <c r="IH26" s="21">
        <v>10</v>
      </c>
      <c r="II26" s="21" t="s">
        <v>34</v>
      </c>
    </row>
    <row r="27" spans="1:243" s="20" customFormat="1" ht="16.5" customHeight="1">
      <c r="A27" s="33">
        <v>9.01</v>
      </c>
      <c r="B27" s="81" t="s">
        <v>69</v>
      </c>
      <c r="C27" s="82"/>
      <c r="D27" s="59">
        <v>11</v>
      </c>
      <c r="E27" s="68" t="s">
        <v>83</v>
      </c>
      <c r="F27" s="69">
        <v>44.4</v>
      </c>
      <c r="G27" s="22"/>
      <c r="H27" s="15"/>
      <c r="I27" s="35" t="s">
        <v>36</v>
      </c>
      <c r="J27" s="16">
        <f>IF(I27="Less(-)",-1,1)</f>
        <v>1</v>
      </c>
      <c r="K27" s="17" t="s">
        <v>46</v>
      </c>
      <c r="L27" s="17" t="s">
        <v>6</v>
      </c>
      <c r="M27" s="41"/>
      <c r="N27" s="22"/>
      <c r="O27" s="22"/>
      <c r="P27" s="42"/>
      <c r="Q27" s="22"/>
      <c r="R27" s="22"/>
      <c r="S27" s="42"/>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60">
        <f>total_amount_ba($B$2,$D$2,D27,F27,J27,K27,M27)</f>
        <v>488.4</v>
      </c>
      <c r="BB27" s="66">
        <f>BA27+SUM(N27:AZ27)</f>
        <v>488.4</v>
      </c>
      <c r="BC27" s="40" t="str">
        <f>SpellNumber(L27,BB27)</f>
        <v>INR  Four Hundred &amp; Eighty Eight  and Paise Forty Only</v>
      </c>
      <c r="IE27" s="21">
        <v>1.01</v>
      </c>
      <c r="IF27" s="21" t="s">
        <v>37</v>
      </c>
      <c r="IG27" s="21" t="s">
        <v>33</v>
      </c>
      <c r="IH27" s="21">
        <v>123.223</v>
      </c>
      <c r="II27" s="21" t="s">
        <v>35</v>
      </c>
    </row>
    <row r="28" spans="1:243" s="20" customFormat="1" ht="16.5" customHeight="1">
      <c r="A28" s="33">
        <v>10</v>
      </c>
      <c r="B28" s="75" t="s">
        <v>70</v>
      </c>
      <c r="C28" s="76"/>
      <c r="D28" s="59">
        <v>8302</v>
      </c>
      <c r="E28" s="68" t="s">
        <v>84</v>
      </c>
      <c r="F28" s="69">
        <v>2.4</v>
      </c>
      <c r="G28" s="22"/>
      <c r="H28" s="22"/>
      <c r="I28" s="35" t="s">
        <v>36</v>
      </c>
      <c r="J28" s="16">
        <f>IF(I28="Less(-)",-1,1)</f>
        <v>1</v>
      </c>
      <c r="K28" s="17" t="s">
        <v>46</v>
      </c>
      <c r="L28" s="17" t="s">
        <v>6</v>
      </c>
      <c r="M28" s="43"/>
      <c r="N28" s="22"/>
      <c r="O28" s="22"/>
      <c r="P28" s="42"/>
      <c r="Q28" s="22"/>
      <c r="R28" s="22"/>
      <c r="S28" s="42"/>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60">
        <f>total_amount_ba($B$2,$D$2,D28,F28,J28,K28,M28)</f>
        <v>19924.8</v>
      </c>
      <c r="BB28" s="66">
        <f>BA28+SUM(N28:AZ28)</f>
        <v>19924.8</v>
      </c>
      <c r="BC28" s="40" t="str">
        <f>SpellNumber(L28,BB28)</f>
        <v>INR  Nineteen Thousand Nine Hundred &amp; Twenty Four  and Paise Eighty Only</v>
      </c>
      <c r="IE28" s="21">
        <v>2</v>
      </c>
      <c r="IF28" s="21" t="s">
        <v>32</v>
      </c>
      <c r="IG28" s="21" t="s">
        <v>40</v>
      </c>
      <c r="IH28" s="21">
        <v>10</v>
      </c>
      <c r="II28" s="21" t="s">
        <v>35</v>
      </c>
    </row>
    <row r="29" spans="1:243" s="20" customFormat="1" ht="16.5" customHeight="1">
      <c r="A29" s="33">
        <v>11</v>
      </c>
      <c r="B29" s="79" t="s">
        <v>71</v>
      </c>
      <c r="C29" s="80"/>
      <c r="D29" s="34"/>
      <c r="E29" s="67"/>
      <c r="F29" s="67"/>
      <c r="G29" s="15"/>
      <c r="H29" s="15"/>
      <c r="I29" s="35"/>
      <c r="J29" s="16"/>
      <c r="K29" s="17"/>
      <c r="L29" s="17"/>
      <c r="M29" s="18"/>
      <c r="N29" s="19"/>
      <c r="O29" s="19"/>
      <c r="P29" s="36"/>
      <c r="Q29" s="19"/>
      <c r="R29" s="19"/>
      <c r="S29" s="36"/>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8"/>
      <c r="BB29" s="39"/>
      <c r="BC29" s="40"/>
      <c r="IE29" s="21">
        <v>1</v>
      </c>
      <c r="IF29" s="21" t="s">
        <v>32</v>
      </c>
      <c r="IG29" s="21" t="s">
        <v>33</v>
      </c>
      <c r="IH29" s="21">
        <v>10</v>
      </c>
      <c r="II29" s="21" t="s">
        <v>34</v>
      </c>
    </row>
    <row r="30" spans="1:243" s="20" customFormat="1" ht="16.5" customHeight="1">
      <c r="A30" s="33">
        <v>11.01</v>
      </c>
      <c r="B30" s="77" t="s">
        <v>72</v>
      </c>
      <c r="C30" s="78"/>
      <c r="D30" s="59">
        <v>4</v>
      </c>
      <c r="E30" s="68" t="s">
        <v>85</v>
      </c>
      <c r="F30" s="69">
        <v>842.75</v>
      </c>
      <c r="G30" s="22"/>
      <c r="H30" s="15"/>
      <c r="I30" s="35" t="s">
        <v>36</v>
      </c>
      <c r="J30" s="16">
        <f>IF(I30="Less(-)",-1,1)</f>
        <v>1</v>
      </c>
      <c r="K30" s="17" t="s">
        <v>46</v>
      </c>
      <c r="L30" s="17" t="s">
        <v>6</v>
      </c>
      <c r="M30" s="41"/>
      <c r="N30" s="22"/>
      <c r="O30" s="22"/>
      <c r="P30" s="42"/>
      <c r="Q30" s="22"/>
      <c r="R30" s="22"/>
      <c r="S30" s="42"/>
      <c r="T30" s="37"/>
      <c r="U30" s="37"/>
      <c r="V30" s="37"/>
      <c r="W30" s="37"/>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c r="AX30" s="37"/>
      <c r="AY30" s="37"/>
      <c r="AZ30" s="37"/>
      <c r="BA30" s="60">
        <f>total_amount_ba($B$2,$D$2,D30,F30,J30,K30,M30)</f>
        <v>3371</v>
      </c>
      <c r="BB30" s="66">
        <f>BA30+SUM(N30:AZ30)</f>
        <v>3371</v>
      </c>
      <c r="BC30" s="40" t="str">
        <f>SpellNumber(L30,BB30)</f>
        <v>INR  Three Thousand Three Hundred &amp; Seventy One  Only</v>
      </c>
      <c r="IE30" s="21">
        <v>1.01</v>
      </c>
      <c r="IF30" s="21" t="s">
        <v>37</v>
      </c>
      <c r="IG30" s="21" t="s">
        <v>33</v>
      </c>
      <c r="IH30" s="21">
        <v>123.223</v>
      </c>
      <c r="II30" s="21" t="s">
        <v>35</v>
      </c>
    </row>
    <row r="31" spans="1:243" s="20" customFormat="1" ht="32.25" customHeight="1">
      <c r="A31" s="33">
        <v>12</v>
      </c>
      <c r="B31" s="75" t="s">
        <v>73</v>
      </c>
      <c r="C31" s="76"/>
      <c r="D31" s="59">
        <v>2</v>
      </c>
      <c r="E31" s="68" t="s">
        <v>85</v>
      </c>
      <c r="F31" s="69">
        <v>997.05</v>
      </c>
      <c r="G31" s="22"/>
      <c r="H31" s="22"/>
      <c r="I31" s="35" t="s">
        <v>36</v>
      </c>
      <c r="J31" s="16">
        <f>IF(I31="Less(-)",-1,1)</f>
        <v>1</v>
      </c>
      <c r="K31" s="17" t="s">
        <v>46</v>
      </c>
      <c r="L31" s="17" t="s">
        <v>6</v>
      </c>
      <c r="M31" s="43"/>
      <c r="N31" s="22"/>
      <c r="O31" s="22"/>
      <c r="P31" s="42"/>
      <c r="Q31" s="22"/>
      <c r="R31" s="22"/>
      <c r="S31" s="42"/>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60">
        <f>total_amount_ba($B$2,$D$2,D31,F31,J31,K31,M31)</f>
        <v>1994.1</v>
      </c>
      <c r="BB31" s="66">
        <f>BA31+SUM(N31:AZ31)</f>
        <v>1994.1</v>
      </c>
      <c r="BC31" s="40" t="str">
        <f>SpellNumber(L31,BB31)</f>
        <v>INR  One Thousand Nine Hundred &amp; Ninety Four  and Paise Ten Only</v>
      </c>
      <c r="IE31" s="21">
        <v>3</v>
      </c>
      <c r="IF31" s="21" t="s">
        <v>41</v>
      </c>
      <c r="IG31" s="21" t="s">
        <v>42</v>
      </c>
      <c r="IH31" s="21">
        <v>10</v>
      </c>
      <c r="II31" s="21" t="s">
        <v>35</v>
      </c>
    </row>
    <row r="32" spans="1:243" s="20" customFormat="1" ht="37.5" customHeight="1">
      <c r="A32" s="33">
        <v>13</v>
      </c>
      <c r="B32" s="79" t="s">
        <v>74</v>
      </c>
      <c r="C32" s="80"/>
      <c r="D32" s="34"/>
      <c r="E32" s="67"/>
      <c r="F32" s="67"/>
      <c r="G32" s="15"/>
      <c r="H32" s="15"/>
      <c r="I32" s="35"/>
      <c r="J32" s="16"/>
      <c r="K32" s="17"/>
      <c r="L32" s="17"/>
      <c r="M32" s="18"/>
      <c r="N32" s="19"/>
      <c r="O32" s="19"/>
      <c r="P32" s="36"/>
      <c r="Q32" s="19"/>
      <c r="R32" s="19"/>
      <c r="S32" s="36"/>
      <c r="T32" s="37"/>
      <c r="U32" s="37"/>
      <c r="V32" s="37"/>
      <c r="W32" s="37"/>
      <c r="X32" s="37"/>
      <c r="Y32" s="37"/>
      <c r="Z32" s="37"/>
      <c r="AA32" s="37"/>
      <c r="AB32" s="37"/>
      <c r="AC32" s="37"/>
      <c r="AD32" s="37"/>
      <c r="AE32" s="37"/>
      <c r="AF32" s="37"/>
      <c r="AG32" s="37"/>
      <c r="AH32" s="37"/>
      <c r="AI32" s="37"/>
      <c r="AJ32" s="37"/>
      <c r="AK32" s="37"/>
      <c r="AL32" s="37"/>
      <c r="AM32" s="37"/>
      <c r="AN32" s="37"/>
      <c r="AO32" s="37"/>
      <c r="AP32" s="37"/>
      <c r="AQ32" s="37"/>
      <c r="AR32" s="37"/>
      <c r="AS32" s="37"/>
      <c r="AT32" s="37"/>
      <c r="AU32" s="37"/>
      <c r="AV32" s="37"/>
      <c r="AW32" s="37"/>
      <c r="AX32" s="37"/>
      <c r="AY32" s="37"/>
      <c r="AZ32" s="37"/>
      <c r="BA32" s="38"/>
      <c r="BB32" s="39"/>
      <c r="BC32" s="40"/>
      <c r="IE32" s="21">
        <v>1</v>
      </c>
      <c r="IF32" s="21" t="s">
        <v>32</v>
      </c>
      <c r="IG32" s="21" t="s">
        <v>33</v>
      </c>
      <c r="IH32" s="21">
        <v>10</v>
      </c>
      <c r="II32" s="21" t="s">
        <v>34</v>
      </c>
    </row>
    <row r="33" spans="1:243" s="20" customFormat="1" ht="34.5" customHeight="1">
      <c r="A33" s="33">
        <v>13.01</v>
      </c>
      <c r="B33" s="77" t="s">
        <v>75</v>
      </c>
      <c r="C33" s="78"/>
      <c r="D33" s="59">
        <v>6.5</v>
      </c>
      <c r="E33" s="68" t="s">
        <v>85</v>
      </c>
      <c r="F33" s="69">
        <v>5924.65</v>
      </c>
      <c r="G33" s="22"/>
      <c r="H33" s="15"/>
      <c r="I33" s="35" t="s">
        <v>36</v>
      </c>
      <c r="J33" s="16">
        <f>IF(I33="Less(-)",-1,1)</f>
        <v>1</v>
      </c>
      <c r="K33" s="17" t="s">
        <v>46</v>
      </c>
      <c r="L33" s="17" t="s">
        <v>6</v>
      </c>
      <c r="M33" s="41"/>
      <c r="N33" s="22"/>
      <c r="O33" s="22"/>
      <c r="P33" s="42"/>
      <c r="Q33" s="22"/>
      <c r="R33" s="22"/>
      <c r="S33" s="42"/>
      <c r="T33" s="37"/>
      <c r="U33" s="37"/>
      <c r="V33" s="37"/>
      <c r="W33" s="37"/>
      <c r="X33" s="37"/>
      <c r="Y33" s="37"/>
      <c r="Z33" s="37"/>
      <c r="AA33" s="37"/>
      <c r="AB33" s="37"/>
      <c r="AC33" s="37"/>
      <c r="AD33" s="37"/>
      <c r="AE33" s="37"/>
      <c r="AF33" s="37"/>
      <c r="AG33" s="37"/>
      <c r="AH33" s="37"/>
      <c r="AI33" s="37"/>
      <c r="AJ33" s="37"/>
      <c r="AK33" s="37"/>
      <c r="AL33" s="37"/>
      <c r="AM33" s="37"/>
      <c r="AN33" s="37"/>
      <c r="AO33" s="37"/>
      <c r="AP33" s="37"/>
      <c r="AQ33" s="37"/>
      <c r="AR33" s="37"/>
      <c r="AS33" s="37"/>
      <c r="AT33" s="37"/>
      <c r="AU33" s="37"/>
      <c r="AV33" s="37"/>
      <c r="AW33" s="37"/>
      <c r="AX33" s="37"/>
      <c r="AY33" s="37"/>
      <c r="AZ33" s="37"/>
      <c r="BA33" s="60">
        <f>total_amount_ba($B$2,$D$2,D33,F33,J33,K33,M33)</f>
        <v>38510.23</v>
      </c>
      <c r="BB33" s="66">
        <f>BA33+SUM(N33:AZ33)</f>
        <v>38510.23</v>
      </c>
      <c r="BC33" s="40" t="str">
        <f>SpellNumber(L33,BB33)</f>
        <v>INR  Thirty Eight Thousand Five Hundred &amp; Ten  and Paise Twenty Three Only</v>
      </c>
      <c r="IE33" s="21">
        <v>1.01</v>
      </c>
      <c r="IF33" s="21" t="s">
        <v>37</v>
      </c>
      <c r="IG33" s="21" t="s">
        <v>33</v>
      </c>
      <c r="IH33" s="21">
        <v>123.223</v>
      </c>
      <c r="II33" s="21" t="s">
        <v>35</v>
      </c>
    </row>
    <row r="34" spans="1:243" s="20" customFormat="1" ht="67.5" customHeight="1">
      <c r="A34" s="33">
        <v>14</v>
      </c>
      <c r="B34" s="79" t="s">
        <v>76</v>
      </c>
      <c r="C34" s="80"/>
      <c r="D34" s="34"/>
      <c r="E34" s="68"/>
      <c r="F34" s="69"/>
      <c r="G34" s="15"/>
      <c r="H34" s="15"/>
      <c r="I34" s="35"/>
      <c r="J34" s="16"/>
      <c r="K34" s="17"/>
      <c r="L34" s="17"/>
      <c r="M34" s="18"/>
      <c r="N34" s="19"/>
      <c r="O34" s="19"/>
      <c r="P34" s="36"/>
      <c r="Q34" s="19"/>
      <c r="R34" s="19"/>
      <c r="S34" s="36"/>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8"/>
      <c r="BB34" s="39"/>
      <c r="BC34" s="40"/>
      <c r="IE34" s="21">
        <v>1</v>
      </c>
      <c r="IF34" s="21" t="s">
        <v>32</v>
      </c>
      <c r="IG34" s="21" t="s">
        <v>33</v>
      </c>
      <c r="IH34" s="21">
        <v>10</v>
      </c>
      <c r="II34" s="21" t="s">
        <v>34</v>
      </c>
    </row>
    <row r="35" spans="1:243" s="20" customFormat="1" ht="19.5" customHeight="1">
      <c r="A35" s="33">
        <v>14.01</v>
      </c>
      <c r="B35" s="77" t="s">
        <v>77</v>
      </c>
      <c r="C35" s="78"/>
      <c r="D35" s="59">
        <v>1347</v>
      </c>
      <c r="E35" s="68" t="s">
        <v>84</v>
      </c>
      <c r="F35" s="69">
        <v>90.25</v>
      </c>
      <c r="G35" s="22"/>
      <c r="H35" s="15"/>
      <c r="I35" s="35" t="s">
        <v>36</v>
      </c>
      <c r="J35" s="16">
        <f>IF(I35="Less(-)",-1,1)</f>
        <v>1</v>
      </c>
      <c r="K35" s="17" t="s">
        <v>46</v>
      </c>
      <c r="L35" s="17" t="s">
        <v>6</v>
      </c>
      <c r="M35" s="41"/>
      <c r="N35" s="22"/>
      <c r="O35" s="22"/>
      <c r="P35" s="42"/>
      <c r="Q35" s="22"/>
      <c r="R35" s="22"/>
      <c r="S35" s="42"/>
      <c r="T35" s="37"/>
      <c r="U35" s="37"/>
      <c r="V35" s="37"/>
      <c r="W35" s="37"/>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37"/>
      <c r="AW35" s="37"/>
      <c r="AX35" s="37"/>
      <c r="AY35" s="37"/>
      <c r="AZ35" s="37"/>
      <c r="BA35" s="60">
        <f>total_amount_ba($B$2,$D$2,D35,F35,J35,K35,M35)</f>
        <v>121566.75</v>
      </c>
      <c r="BB35" s="66">
        <f>BA35+SUM(N35:AZ35)</f>
        <v>121566.75</v>
      </c>
      <c r="BC35" s="40" t="str">
        <f>SpellNumber(L35,BB35)</f>
        <v>INR  One Lakh Twenty One Thousand Five Hundred &amp; Sixty Six  and Paise Seventy Five Only</v>
      </c>
      <c r="IE35" s="21">
        <v>1.01</v>
      </c>
      <c r="IF35" s="21" t="s">
        <v>37</v>
      </c>
      <c r="IG35" s="21" t="s">
        <v>33</v>
      </c>
      <c r="IH35" s="21">
        <v>123.223</v>
      </c>
      <c r="II35" s="21" t="s">
        <v>35</v>
      </c>
    </row>
    <row r="36" spans="1:243" s="20" customFormat="1" ht="49.5" customHeight="1">
      <c r="A36" s="33">
        <v>15</v>
      </c>
      <c r="B36" s="79" t="s">
        <v>78</v>
      </c>
      <c r="C36" s="80"/>
      <c r="D36" s="34"/>
      <c r="E36" s="67"/>
      <c r="F36" s="70"/>
      <c r="G36" s="15"/>
      <c r="H36" s="15"/>
      <c r="I36" s="35"/>
      <c r="J36" s="16"/>
      <c r="K36" s="17"/>
      <c r="L36" s="17"/>
      <c r="M36" s="18"/>
      <c r="N36" s="19"/>
      <c r="O36" s="19"/>
      <c r="P36" s="36"/>
      <c r="Q36" s="19"/>
      <c r="R36" s="19"/>
      <c r="S36" s="36"/>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c r="AX36" s="37"/>
      <c r="AY36" s="37"/>
      <c r="AZ36" s="37"/>
      <c r="BA36" s="38"/>
      <c r="BB36" s="39"/>
      <c r="BC36" s="40"/>
      <c r="IE36" s="21">
        <v>1</v>
      </c>
      <c r="IF36" s="21" t="s">
        <v>32</v>
      </c>
      <c r="IG36" s="21" t="s">
        <v>33</v>
      </c>
      <c r="IH36" s="21">
        <v>10</v>
      </c>
      <c r="II36" s="21" t="s">
        <v>34</v>
      </c>
    </row>
    <row r="37" spans="1:243" s="20" customFormat="1" ht="34.5" customHeight="1">
      <c r="A37" s="33">
        <v>15.01</v>
      </c>
      <c r="B37" s="77" t="s">
        <v>79</v>
      </c>
      <c r="C37" s="78"/>
      <c r="D37" s="59">
        <v>5242</v>
      </c>
      <c r="E37" s="68" t="s">
        <v>84</v>
      </c>
      <c r="F37" s="71">
        <v>85.95</v>
      </c>
      <c r="G37" s="22"/>
      <c r="H37" s="22"/>
      <c r="I37" s="35" t="s">
        <v>36</v>
      </c>
      <c r="J37" s="16">
        <f>IF(I37="Less(-)",-1,1)</f>
        <v>1</v>
      </c>
      <c r="K37" s="17" t="s">
        <v>46</v>
      </c>
      <c r="L37" s="17" t="s">
        <v>6</v>
      </c>
      <c r="M37" s="43"/>
      <c r="N37" s="22"/>
      <c r="O37" s="22"/>
      <c r="P37" s="42"/>
      <c r="Q37" s="22"/>
      <c r="R37" s="22"/>
      <c r="S37" s="42"/>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37"/>
      <c r="AW37" s="37"/>
      <c r="AX37" s="37"/>
      <c r="AY37" s="37"/>
      <c r="AZ37" s="37"/>
      <c r="BA37" s="60">
        <f>total_amount_ba($B$2,$D$2,D37,F37,J37,K37,M37)</f>
        <v>450549.9</v>
      </c>
      <c r="BB37" s="66">
        <f>BA37+SUM(N37:AZ37)</f>
        <v>450549.9</v>
      </c>
      <c r="BC37" s="40" t="str">
        <f>SpellNumber(L37,BB37)</f>
        <v>INR  Four Lakh Fifty Thousand Five Hundred &amp; Forty Nine  and Paise Ninety Only</v>
      </c>
      <c r="IE37" s="21">
        <v>1.02</v>
      </c>
      <c r="IF37" s="21" t="s">
        <v>38</v>
      </c>
      <c r="IG37" s="21" t="s">
        <v>39</v>
      </c>
      <c r="IH37" s="21">
        <v>213</v>
      </c>
      <c r="II37" s="21" t="s">
        <v>35</v>
      </c>
    </row>
    <row r="38" spans="1:243" s="20" customFormat="1" ht="32.25" customHeight="1">
      <c r="A38" s="33">
        <v>16</v>
      </c>
      <c r="B38" s="79" t="s">
        <v>80</v>
      </c>
      <c r="C38" s="80"/>
      <c r="D38" s="34"/>
      <c r="E38" s="67"/>
      <c r="F38" s="70"/>
      <c r="G38" s="15"/>
      <c r="H38" s="15"/>
      <c r="I38" s="35"/>
      <c r="J38" s="16"/>
      <c r="K38" s="17"/>
      <c r="L38" s="17"/>
      <c r="M38" s="18"/>
      <c r="N38" s="19"/>
      <c r="O38" s="19"/>
      <c r="P38" s="36"/>
      <c r="Q38" s="19"/>
      <c r="R38" s="19"/>
      <c r="S38" s="36"/>
      <c r="T38" s="37"/>
      <c r="U38" s="37"/>
      <c r="V38" s="37"/>
      <c r="W38" s="37"/>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37"/>
      <c r="AW38" s="37"/>
      <c r="AX38" s="37"/>
      <c r="AY38" s="37"/>
      <c r="AZ38" s="37"/>
      <c r="BA38" s="38"/>
      <c r="BB38" s="39"/>
      <c r="BC38" s="40"/>
      <c r="IE38" s="21">
        <v>1</v>
      </c>
      <c r="IF38" s="21" t="s">
        <v>32</v>
      </c>
      <c r="IG38" s="21" t="s">
        <v>33</v>
      </c>
      <c r="IH38" s="21">
        <v>10</v>
      </c>
      <c r="II38" s="21" t="s">
        <v>34</v>
      </c>
    </row>
    <row r="39" spans="1:243" s="20" customFormat="1" ht="25.5" customHeight="1">
      <c r="A39" s="33">
        <v>16.01</v>
      </c>
      <c r="B39" s="73" t="s">
        <v>81</v>
      </c>
      <c r="C39" s="74"/>
      <c r="D39" s="59">
        <v>210</v>
      </c>
      <c r="E39" s="68" t="s">
        <v>83</v>
      </c>
      <c r="F39" s="69">
        <v>78.4</v>
      </c>
      <c r="G39" s="22"/>
      <c r="H39" s="15"/>
      <c r="I39" s="35" t="s">
        <v>36</v>
      </c>
      <c r="J39" s="16">
        <f>IF(I39="Less(-)",-1,1)</f>
        <v>1</v>
      </c>
      <c r="K39" s="17" t="s">
        <v>46</v>
      </c>
      <c r="L39" s="17" t="s">
        <v>6</v>
      </c>
      <c r="M39" s="41"/>
      <c r="N39" s="22"/>
      <c r="O39" s="22"/>
      <c r="P39" s="42"/>
      <c r="Q39" s="22"/>
      <c r="R39" s="22"/>
      <c r="S39" s="42"/>
      <c r="T39" s="37"/>
      <c r="U39" s="37"/>
      <c r="V39" s="37"/>
      <c r="W39" s="37"/>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37"/>
      <c r="AW39" s="37"/>
      <c r="AX39" s="37"/>
      <c r="AY39" s="37"/>
      <c r="AZ39" s="37"/>
      <c r="BA39" s="60">
        <f>total_amount_ba($B$2,$D$2,D39,F39,J39,K39,M39)</f>
        <v>16464</v>
      </c>
      <c r="BB39" s="66">
        <f>BA39+SUM(N39:AZ39)</f>
        <v>16464</v>
      </c>
      <c r="BC39" s="40" t="str">
        <f>SpellNumber(L39,BB39)</f>
        <v>INR  Sixteen Thousand Four Hundred &amp; Sixty Four  Only</v>
      </c>
      <c r="IE39" s="21">
        <v>1.01</v>
      </c>
      <c r="IF39" s="21" t="s">
        <v>37</v>
      </c>
      <c r="IG39" s="21" t="s">
        <v>33</v>
      </c>
      <c r="IH39" s="21">
        <v>123.223</v>
      </c>
      <c r="II39" s="21" t="s">
        <v>35</v>
      </c>
    </row>
    <row r="40" spans="1:243" s="20" customFormat="1" ht="21.75" customHeight="1">
      <c r="A40" s="33">
        <v>17</v>
      </c>
      <c r="B40" s="75" t="s">
        <v>82</v>
      </c>
      <c r="C40" s="76"/>
      <c r="D40" s="59">
        <v>20</v>
      </c>
      <c r="E40" s="72" t="s">
        <v>86</v>
      </c>
      <c r="F40" s="72">
        <v>339</v>
      </c>
      <c r="G40" s="22"/>
      <c r="H40" s="22"/>
      <c r="I40" s="35" t="s">
        <v>36</v>
      </c>
      <c r="J40" s="16">
        <f>IF(I40="Less(-)",-1,1)</f>
        <v>1</v>
      </c>
      <c r="K40" s="17" t="s">
        <v>46</v>
      </c>
      <c r="L40" s="17" t="s">
        <v>6</v>
      </c>
      <c r="M40" s="43"/>
      <c r="N40" s="22"/>
      <c r="O40" s="22"/>
      <c r="P40" s="42"/>
      <c r="Q40" s="22"/>
      <c r="R40" s="22"/>
      <c r="S40" s="42"/>
      <c r="T40" s="37"/>
      <c r="U40" s="37"/>
      <c r="V40" s="37"/>
      <c r="W40" s="37"/>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37"/>
      <c r="AW40" s="37"/>
      <c r="AX40" s="37"/>
      <c r="AY40" s="37"/>
      <c r="AZ40" s="37"/>
      <c r="BA40" s="60">
        <f>total_amount_ba($B$2,$D$2,D40,F40,J40,K40,M40)</f>
        <v>6780</v>
      </c>
      <c r="BB40" s="66">
        <f>BA40+SUM(N40:AZ40)</f>
        <v>6780</v>
      </c>
      <c r="BC40" s="40" t="str">
        <f>SpellNumber(L40,BB40)</f>
        <v>INR  Six Thousand Seven Hundred &amp; Eighty  Only</v>
      </c>
      <c r="IE40" s="21">
        <v>1.01</v>
      </c>
      <c r="IF40" s="21" t="s">
        <v>37</v>
      </c>
      <c r="IG40" s="21" t="s">
        <v>33</v>
      </c>
      <c r="IH40" s="21">
        <v>123.223</v>
      </c>
      <c r="II40" s="21" t="s">
        <v>35</v>
      </c>
    </row>
    <row r="41" spans="1:243" s="20" customFormat="1" ht="34.5" customHeight="1">
      <c r="A41" s="45" t="s">
        <v>44</v>
      </c>
      <c r="B41" s="46"/>
      <c r="C41" s="47"/>
      <c r="D41" s="48"/>
      <c r="E41" s="48"/>
      <c r="F41" s="48"/>
      <c r="G41" s="48"/>
      <c r="H41" s="49"/>
      <c r="I41" s="49"/>
      <c r="J41" s="49"/>
      <c r="K41" s="49"/>
      <c r="L41" s="50"/>
      <c r="BA41" s="61">
        <f>SUM(BA13:BA40)</f>
        <v>2999793.18</v>
      </c>
      <c r="BB41" s="65">
        <f>SUM(BB13:BB40)</f>
        <v>2999793.18</v>
      </c>
      <c r="BC41" s="40" t="str">
        <f>SpellNumber($E$2,BB41)</f>
        <v>INR  Twenty Nine Lakh Ninety Nine Thousand Seven Hundred &amp; Ninety Three  and Paise Eighteen Only</v>
      </c>
      <c r="IE41" s="21">
        <v>4</v>
      </c>
      <c r="IF41" s="21" t="s">
        <v>38</v>
      </c>
      <c r="IG41" s="21" t="s">
        <v>43</v>
      </c>
      <c r="IH41" s="21">
        <v>10</v>
      </c>
      <c r="II41" s="21" t="s">
        <v>35</v>
      </c>
    </row>
    <row r="42" spans="1:243" s="25" customFormat="1" ht="33.75" customHeight="1">
      <c r="A42" s="46" t="s">
        <v>48</v>
      </c>
      <c r="B42" s="51"/>
      <c r="C42" s="23"/>
      <c r="D42" s="52"/>
      <c r="E42" s="53" t="s">
        <v>51</v>
      </c>
      <c r="F42" s="63"/>
      <c r="G42" s="54"/>
      <c r="H42" s="24"/>
      <c r="I42" s="24"/>
      <c r="J42" s="24"/>
      <c r="K42" s="55"/>
      <c r="L42" s="56"/>
      <c r="M42" s="57"/>
      <c r="O42" s="20"/>
      <c r="P42" s="20"/>
      <c r="Q42" s="20"/>
      <c r="R42" s="20"/>
      <c r="S42" s="20"/>
      <c r="BA42" s="62">
        <f>IF(ISBLANK(F42),0,IF(E42="Excess (+)",ROUND(BA41+(BA41*F42),2),IF(E42="Less (-)",ROUND(BA41+(BA41*F42*(-1)),2),IF(E42="At Par",BA41,0))))</f>
        <v>0</v>
      </c>
      <c r="BB42" s="64">
        <f>ROUND(BA42,0)</f>
        <v>0</v>
      </c>
      <c r="BC42" s="40" t="str">
        <f>SpellNumber($E$2,BA42)</f>
        <v>INR Zero Only</v>
      </c>
      <c r="IE42" s="26"/>
      <c r="IF42" s="26"/>
      <c r="IG42" s="26"/>
      <c r="IH42" s="26"/>
      <c r="II42" s="26"/>
    </row>
    <row r="43" spans="1:243" s="25" customFormat="1" ht="41.25" customHeight="1">
      <c r="A43" s="45" t="s">
        <v>47</v>
      </c>
      <c r="B43" s="45"/>
      <c r="C43" s="86" t="str">
        <f>SpellNumber($E$2,BA42)</f>
        <v>INR Zero Only</v>
      </c>
      <c r="D43" s="87"/>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87"/>
      <c r="AK43" s="87"/>
      <c r="AL43" s="87"/>
      <c r="AM43" s="87"/>
      <c r="AN43" s="87"/>
      <c r="AO43" s="87"/>
      <c r="AP43" s="87"/>
      <c r="AQ43" s="87"/>
      <c r="AR43" s="87"/>
      <c r="AS43" s="87"/>
      <c r="AT43" s="87"/>
      <c r="AU43" s="87"/>
      <c r="AV43" s="87"/>
      <c r="AW43" s="87"/>
      <c r="AX43" s="87"/>
      <c r="AY43" s="87"/>
      <c r="AZ43" s="87"/>
      <c r="BA43" s="87"/>
      <c r="BB43" s="87"/>
      <c r="BC43" s="88"/>
      <c r="IE43" s="26"/>
      <c r="IF43" s="26"/>
      <c r="IG43" s="26"/>
      <c r="IH43" s="26"/>
      <c r="II43" s="26"/>
    </row>
    <row r="44" spans="3:243" s="12" customFormat="1" ht="15">
      <c r="C44" s="27"/>
      <c r="D44" s="27"/>
      <c r="E44" s="27"/>
      <c r="F44" s="27"/>
      <c r="G44" s="27"/>
      <c r="H44" s="27"/>
      <c r="I44" s="27"/>
      <c r="J44" s="27"/>
      <c r="K44" s="27"/>
      <c r="L44" s="27"/>
      <c r="M44" s="27"/>
      <c r="O44" s="27"/>
      <c r="BA44" s="27"/>
      <c r="BC44" s="27"/>
      <c r="IE44" s="13"/>
      <c r="IF44" s="13"/>
      <c r="IG44" s="13"/>
      <c r="IH44" s="13"/>
      <c r="II44" s="13"/>
    </row>
  </sheetData>
  <sheetProtection password="CC7F" sheet="1" selectLockedCells="1"/>
  <mergeCells count="36">
    <mergeCell ref="A9:BC9"/>
    <mergeCell ref="C43:BC43"/>
    <mergeCell ref="A1:L1"/>
    <mergeCell ref="A4:BC4"/>
    <mergeCell ref="A5:BC5"/>
    <mergeCell ref="A6:BC6"/>
    <mergeCell ref="A7:BC7"/>
    <mergeCell ref="B8:BC8"/>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9:C39"/>
    <mergeCell ref="B40:C40"/>
    <mergeCell ref="B33:C33"/>
    <mergeCell ref="B34:C34"/>
    <mergeCell ref="B35:C35"/>
    <mergeCell ref="B36:C36"/>
    <mergeCell ref="B37:C37"/>
    <mergeCell ref="B38:C38"/>
  </mergeCells>
  <dataValidations count="21">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42">
      <formula1>IF(E42="Select",-1,IF(E42="At Par",0,0))</formula1>
      <formula2>IF(E42="Select",-1,IF(E42="At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42">
      <formula1>0</formula1>
      <formula2>IF(E42&lt;&gt;"Select",99.9,0)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42">
      <formula1>0</formula1>
      <formula2>99.9</formula2>
    </dataValidation>
    <dataValidation type="list" allowBlank="1" showInputMessage="1" showErrorMessage="1" sqref="E42">
      <formula1>"Select, Excess (+), Less (-)"</formula1>
    </dataValidation>
    <dataValidation type="list" allowBlank="1" showInputMessage="1" showErrorMessage="1" sqref="L13 L14 L15 L16 L17 L18 L19 L20 L21 L22 L23 L24 L25 L26 L27 L28 L29 L30 L31 L32 L33 L34 L35 L36 L37 L38 L39 L40">
      <formula1>"INR"</formula1>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decimal" allowBlank="1" showInputMessage="1" showErrorMessage="1" promptTitle="Quantity" prompt="Please enter the Quantity for this item. " errorTitle="Invalid Entry" error="Only Numeric Values are allowed. " sqref="F13:F40 D13:D40">
      <formula1>0</formula1>
      <formula2>999999999999999</formula2>
    </dataValidation>
    <dataValidation allowBlank="1" showInputMessage="1" showErrorMessage="1" promptTitle="Units" prompt="Please enter Units in text" sqref="E13:E40"/>
    <dataValidation type="decimal" allowBlank="1" showInputMessage="1" showErrorMessage="1" promptTitle="Rate Entry" prompt="Please enter the Basic Price in Rupees for this item. " errorTitle="Invaid Entry" error="Only Numeric Values are allowed. " sqref="G13:H40">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4 M37 M35 M39:M40 M33 M30:M31 M27:M28 M25 M23 M19:M21 M16:M1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40">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40">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40">
      <formula1>0</formula1>
      <formula2>999999999999999</formula2>
    </dataValidation>
    <dataValidation allowBlank="1" showInputMessage="1" showErrorMessage="1" promptTitle="Itemcode/Make" prompt="Please enter text" sqref="C13:C40"/>
    <dataValidation allowBlank="1" showInputMessage="1" showErrorMessage="1" promptTitle="Item Description" prompt="Please enter Item Description in text" sqref="B21 B40 B31 B28"/>
    <dataValidation type="decimal" allowBlank="1" showInputMessage="1" showErrorMessage="1" errorTitle="Invalid Entry" error="Only Numeric Values are allowed. " sqref="A13:A40">
      <formula1>0</formula1>
      <formula2>999999999999999</formula2>
    </dataValidation>
    <dataValidation type="list" showInputMessage="1" showErrorMessage="1" sqref="I13:I40">
      <formula1>"Excess(+), Less(-)"</formula1>
    </dataValidation>
    <dataValidation allowBlank="1" showInputMessage="1" showErrorMessage="1" promptTitle="Addition / Deduction" prompt="Please Choose the correct One" sqref="J13:J40"/>
    <dataValidation type="list" allowBlank="1" showInputMessage="1" showErrorMessage="1" sqref="C2">
      <formula1>"Normal, SingleWindow, Alternate"</formula1>
    </dataValidation>
    <dataValidation type="list" allowBlank="1" showInputMessage="1" showErrorMessage="1" sqref="K13:K40">
      <formula1>"Partial Conversion, Full Conversion"</formula1>
    </dataValidation>
  </dataValidations>
  <printOptions/>
  <pageMargins left="0.7" right="0.7" top="0.75" bottom="0.75"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95" t="s">
        <v>2</v>
      </c>
      <c r="F6" s="95"/>
      <c r="G6" s="95"/>
      <c r="H6" s="95"/>
      <c r="I6" s="95"/>
      <c r="J6" s="95"/>
      <c r="K6" s="95"/>
    </row>
    <row r="7" spans="5:11" ht="15">
      <c r="E7" s="95"/>
      <c r="F7" s="95"/>
      <c r="G7" s="95"/>
      <c r="H7" s="95"/>
      <c r="I7" s="95"/>
      <c r="J7" s="95"/>
      <c r="K7" s="95"/>
    </row>
    <row r="8" spans="5:11" ht="15">
      <c r="E8" s="95"/>
      <c r="F8" s="95"/>
      <c r="G8" s="95"/>
      <c r="H8" s="95"/>
      <c r="I8" s="95"/>
      <c r="J8" s="95"/>
      <c r="K8" s="95"/>
    </row>
    <row r="9" spans="5:11" ht="15">
      <c r="E9" s="95"/>
      <c r="F9" s="95"/>
      <c r="G9" s="95"/>
      <c r="H9" s="95"/>
      <c r="I9" s="95"/>
      <c r="J9" s="95"/>
      <c r="K9" s="95"/>
    </row>
    <row r="10" spans="5:11" ht="15">
      <c r="E10" s="95"/>
      <c r="F10" s="95"/>
      <c r="G10" s="95"/>
      <c r="H10" s="95"/>
      <c r="I10" s="95"/>
      <c r="J10" s="95"/>
      <c r="K10" s="95"/>
    </row>
    <row r="11" spans="5:11" ht="15">
      <c r="E11" s="95"/>
      <c r="F11" s="95"/>
      <c r="G11" s="95"/>
      <c r="H11" s="95"/>
      <c r="I11" s="95"/>
      <c r="J11" s="95"/>
      <c r="K11" s="95"/>
    </row>
    <row r="12" spans="5:11" ht="15">
      <c r="E12" s="95"/>
      <c r="F12" s="95"/>
      <c r="G12" s="95"/>
      <c r="H12" s="95"/>
      <c r="I12" s="95"/>
      <c r="J12" s="95"/>
      <c r="K12" s="95"/>
    </row>
    <row r="13" spans="5:11" ht="15">
      <c r="E13" s="95"/>
      <c r="F13" s="95"/>
      <c r="G13" s="95"/>
      <c r="H13" s="95"/>
      <c r="I13" s="95"/>
      <c r="J13" s="95"/>
      <c r="K13" s="95"/>
    </row>
    <row r="14" spans="5:11" ht="15">
      <c r="E14" s="95"/>
      <c r="F14" s="95"/>
      <c r="G14" s="95"/>
      <c r="H14" s="95"/>
      <c r="I14" s="95"/>
      <c r="J14" s="95"/>
      <c r="K14" s="95"/>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2015-01-07T05:41:29Z</cp:lastPrinted>
  <dcterms:created xsi:type="dcterms:W3CDTF">2009-01-30T06:42:42Z</dcterms:created>
  <dcterms:modified xsi:type="dcterms:W3CDTF">2018-06-11T11:57:26Z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