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<sst xmlns="http://schemas.openxmlformats.org/spreadsheetml/2006/main" count="854" uniqueCount="171">
  <si>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</si>
  <si>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</si>
  <si>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</si>
  <si>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</si>
  <si>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</si>
  <si>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</si>
  <si>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</si>
  <si>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</si>
  <si>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</si>
  <si>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</si>
  <si>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</si>
  <si>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</si>
  <si>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</si>
  <si>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</si>
  <si>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</si>
  <si>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</si>
  <si>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</si>
  <si>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</si>
  <si>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</si>
  <si>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</si>
  <si>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</si>
  <si>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</si>
  <si>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</si>
  <si>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</si>
  <si>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</si>
  <si>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</si>
  <si>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</si>
  <si>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</si>
  <si>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</si>
  <si>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</si>
  <si>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</si>
  <si>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</si>
  <si>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</si>
  <si>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</si>
  <si>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</si>
  <si>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</si>
  <si>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</si>
  <si>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</si>
  <si>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</si>
  <si>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</si>
  <si>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</si>
  <si>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</si>
  <si>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</si>
  <si>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</si>
  <si>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</si>
  <si>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</si>
  <si>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</si>
  <si>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</si>
  <si>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</si>
  <si>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</si>
  <si>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</si>
  <si>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</si>
  <si>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cum</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</si>
  <si>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</si>
  <si>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</si>
  <si>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</si>
  <si>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</si>
  <si>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</si>
  <si>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</si>
  <si>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</si>
  <si>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</si>
  <si>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Mtr</t>
  </si>
  <si>
    <t>Sqm</t>
  </si>
  <si>
    <r>
      <t xml:space="preserve"> Old work (one or more coats)</t>
    </r>
    <r>
      <rPr>
        <b/>
        <sz val="11"/>
        <rFont val="Bookman Old Style"/>
        <family val="1"/>
      </rPr>
      <t>(14.45.1)</t>
    </r>
  </si>
  <si>
    <t xml:space="preserve"> Distempering with oil bound washable distemper of approved brand and manufacture to give an even shade :  </t>
  </si>
  <si>
    <r>
      <t xml:space="preserve"> New work (two or more coats) over and including water tinnable priming coat with cement primer  </t>
    </r>
    <r>
      <rPr>
        <b/>
        <sz val="11"/>
        <rFont val="Bookman Old Style"/>
        <family val="1"/>
      </rPr>
      <t>(13.41.1)</t>
    </r>
  </si>
  <si>
    <r>
      <t>One or more coats on old work</t>
    </r>
    <r>
      <rPr>
        <b/>
        <sz val="11"/>
        <rFont val="Bookman Old Style"/>
        <family val="1"/>
      </rPr>
      <t xml:space="preserve">  (14.54.1)</t>
    </r>
  </si>
  <si>
    <t xml:space="preserve">Providing and laying in position cement concrete of specified grade excluding the cost of centering and shuttering - All work up to plinth level :
</t>
  </si>
  <si>
    <t>Trip</t>
  </si>
  <si>
    <t xml:space="preserve"> Repairs to plaster of thickness 12 mm to 20 mm in patches of area 2.5 sq. meters and under, including cutting the patch in proper shape, raking out joints and preparing and plastering the surface of the walls complete, including disposal of rubbish to the dumping ground within 50 metres lead : </t>
  </si>
  <si>
    <r>
      <t xml:space="preserve">  With cement mortar 1:4 (1 cement : 4 fine sand)  </t>
    </r>
    <r>
      <rPr>
        <b/>
        <sz val="11"/>
        <rFont val="Bookman Old Style"/>
        <family val="1"/>
      </rPr>
      <t>(14.1.1)</t>
    </r>
  </si>
  <si>
    <r>
      <t xml:space="preserve"> Removing dry or oil bound distemper, water proofing cement paint and the like by scrapping, sand papering and preparing the surface smooth including necessary repairs to scratches etc. complete. </t>
    </r>
    <r>
      <rPr>
        <b/>
        <sz val="11"/>
        <rFont val="Bookman Old Style"/>
        <family val="1"/>
      </rPr>
      <t xml:space="preserve">(14.46) </t>
    </r>
  </si>
  <si>
    <r>
      <t xml:space="preserve">  Providing and applying white cement based putty of average thickness 1 mm, of approved brand and manufacturer, over the plastered wall surface to prepare the surface even and smooth complete. </t>
    </r>
    <r>
      <rPr>
        <b/>
        <sz val="11"/>
        <rFont val="Bookman Old Style"/>
        <family val="1"/>
      </rPr>
      <t xml:space="preserve"> (13.80)</t>
    </r>
  </si>
  <si>
    <t xml:space="preserve">  Painting with synthetic enamel paint of approved brand and manufacture of required colour to give an even shade :  </t>
  </si>
  <si>
    <t xml:space="preserve">  Painting with aluminium paint of approved brand and manufacture to give an even shade :  </t>
  </si>
  <si>
    <r>
      <t xml:space="preserve">   One or more coats on old work </t>
    </r>
    <r>
      <rPr>
        <b/>
        <sz val="11"/>
        <rFont val="Bookman Old Style"/>
        <family val="1"/>
      </rPr>
      <t>(14.55.1)</t>
    </r>
  </si>
  <si>
    <r>
      <t xml:space="preserve"> Dismantling old plaster or skirting raking out joints and cleaning the surface for plaster including disposal of rubbish to the dumping ground within 50 metres lead.</t>
    </r>
    <r>
      <rPr>
        <b/>
        <sz val="11"/>
        <color indexed="8"/>
        <rFont val="Calibri"/>
        <family val="2"/>
      </rPr>
      <t xml:space="preserve">  (15.56)</t>
    </r>
  </si>
  <si>
    <t xml:space="preserve">  Dismantling tile work in floors and roofs laid in cement mortar including stacking material within 50 metres lead.</t>
  </si>
  <si>
    <r>
      <t xml:space="preserve">For thickness of tiles above 25 mm and up to 40 mm </t>
    </r>
    <r>
      <rPr>
        <b/>
        <sz val="11"/>
        <color indexed="8"/>
        <rFont val="Calibri"/>
        <family val="2"/>
      </rPr>
      <t>(15.23.2)</t>
    </r>
  </si>
  <si>
    <r>
      <t xml:space="preserve">Demolishing R.B. work manually/ by mechanical means including stacking of steel bars and disposal of unserviceable material within 50 metres lead as per direction of Engineer-in- charge. </t>
    </r>
    <r>
      <rPr>
        <b/>
        <sz val="11"/>
        <color indexed="8"/>
        <rFont val="Calibri"/>
        <family val="2"/>
      </rPr>
      <t xml:space="preserve"> (15.4)</t>
    </r>
  </si>
  <si>
    <t xml:space="preserve">Centering and shuttering including strutting, propping etc. and removal of form for :  </t>
  </si>
  <si>
    <r>
      <t xml:space="preserve">  Suspended floors, roofs, landings, balconies and access platform  </t>
    </r>
    <r>
      <rPr>
        <b/>
        <sz val="11"/>
        <color indexed="8"/>
        <rFont val="Calibri"/>
        <family val="2"/>
      </rPr>
      <t>(5.9.3)</t>
    </r>
  </si>
  <si>
    <t xml:space="preserve">  Steel reinforcement for R.C.C. work including straightening, cutting, bending, placing in position and binding all complete upto plinth level.</t>
  </si>
  <si>
    <r>
      <t xml:space="preserve">  Thermo-Mechanically Treated bars   </t>
    </r>
    <r>
      <rPr>
        <b/>
        <sz val="11"/>
        <color indexed="8"/>
        <rFont val="Calibri"/>
        <family val="2"/>
      </rPr>
      <t>(5.22.6)</t>
    </r>
  </si>
  <si>
    <r>
      <t>Reinforced cement concrete work in beams, suspended floors, roofs having slope up to 15° landings, balconies, shelves, chajjas, lintels, bands, plain window sills, staircases and spiral stair cases up to floor five level, excluding the cost of centering, shuttering, finishing and reinforcement, with 1:2:4 (1 cement : 2 coarse sand : 4 graded stone aggregate 20 mm nominal size).</t>
    </r>
    <r>
      <rPr>
        <b/>
        <sz val="11"/>
        <color indexed="8"/>
        <rFont val="Calibri"/>
        <family val="2"/>
      </rPr>
      <t xml:space="preserve">  (5.3)</t>
    </r>
  </si>
  <si>
    <t xml:space="preserve"> Providing and laying in position cement concrete of specified grade excluding the cost of centering and shuttering - All work up to plinth level :</t>
  </si>
  <si>
    <r>
      <t xml:space="preserve"> 1:4:8 (1 Cement : 4 coarse sand : 8 graded stone aggregate 40 mm nominal size)  </t>
    </r>
    <r>
      <rPr>
        <b/>
        <sz val="11"/>
        <color indexed="8"/>
        <rFont val="Calibri"/>
        <family val="2"/>
      </rPr>
      <t>(4.1.8)</t>
    </r>
  </si>
  <si>
    <r>
      <t xml:space="preserve"> 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1"/>
        <color indexed="8"/>
        <rFont val="Calibri"/>
        <family val="2"/>
      </rPr>
      <t>(11.36)</t>
    </r>
    <r>
      <rPr>
        <sz val="11"/>
        <color theme="1"/>
        <rFont val="Calibri"/>
        <family val="2"/>
      </rPr>
      <t xml:space="preserve"> </t>
    </r>
  </si>
  <si>
    <r>
      <t xml:space="preserve"> 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including pointing the joints with white cement and matching pigments etc., complete.</t>
    </r>
    <r>
      <rPr>
        <b/>
        <sz val="11"/>
        <color indexed="8"/>
        <rFont val="Calibri"/>
        <family val="2"/>
      </rPr>
      <t xml:space="preserve"> (11.38)</t>
    </r>
  </si>
  <si>
    <t xml:space="preserve"> Brick work with common burnt clay F.P.S. (non modular) bricks of class designation 7.5 in superstructure above plinth level up to floor V level in all shapes and sizes in : </t>
  </si>
  <si>
    <r>
      <t xml:space="preserve">   Cement mortar 1:6 (1 cement : 6 coarse sand) </t>
    </r>
    <r>
      <rPr>
        <b/>
        <sz val="11"/>
        <color indexed="8"/>
        <rFont val="Calibri"/>
        <family val="2"/>
      </rPr>
      <t>(6.4.2)</t>
    </r>
  </si>
  <si>
    <t xml:space="preserve">12 mm cement plaster of mix : </t>
  </si>
  <si>
    <r>
      <t xml:space="preserve">   1:4 (1 cement: 4 coarse sand)  </t>
    </r>
    <r>
      <rPr>
        <b/>
        <sz val="11"/>
        <color indexed="8"/>
        <rFont val="Calibri"/>
        <family val="2"/>
      </rPr>
      <t>(13.4.1)</t>
    </r>
  </si>
  <si>
    <t xml:space="preserve">Distempering with oil bound washable distemper of approved brand and manufacture to give an even shade : </t>
  </si>
  <si>
    <r>
      <t xml:space="preserve">   New work (two or more coats) over and including water tinnable priming coat with cement primer  </t>
    </r>
    <r>
      <rPr>
        <b/>
        <sz val="11"/>
        <color indexed="8"/>
        <rFont val="Calibri"/>
        <family val="2"/>
      </rPr>
      <t>(13.41.1)</t>
    </r>
  </si>
  <si>
    <t xml:space="preserve"> Painting with synthetic enamel paint of approved brand and manufacture of required colour to give an even shade : </t>
  </si>
  <si>
    <r>
      <t xml:space="preserve">   Two or more coats on new work over an under coat of suitable shade with ordinary paint of approved brand and manufacture </t>
    </r>
    <r>
      <rPr>
        <b/>
        <sz val="11"/>
        <color indexed="8"/>
        <rFont val="Calibri"/>
        <family val="2"/>
      </rPr>
      <t>(13.62.1)</t>
    </r>
  </si>
  <si>
    <r>
      <t xml:space="preserve">Structural steel work riveted, bolted or welded in built up sections, trusses and framed work, including cutting, hoisting, fixing in position and applying a priming coat of approved steel primer all complete </t>
    </r>
    <r>
      <rPr>
        <b/>
        <sz val="11"/>
        <color indexed="8"/>
        <rFont val="Calibri"/>
        <family val="2"/>
      </rPr>
      <t>(10.2)</t>
    </r>
  </si>
  <si>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</si>
  <si>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r>
      <t xml:space="preserve">  30 mm thick including ISI marked Stainless Steel butt hinges with necessary screws</t>
    </r>
    <r>
      <rPr>
        <b/>
        <sz val="11"/>
        <color indexed="8"/>
        <rFont val="Calibri"/>
        <family val="2"/>
      </rPr>
      <t>(9.20.2)</t>
    </r>
  </si>
  <si>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</si>
  <si>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r>
      <t xml:space="preserve"> Anodised aluminium (anodised transparent or dyed to required shade according to IS: 1868, Minimum anodic coating of grade AC 15) </t>
    </r>
    <r>
      <rPr>
        <b/>
        <sz val="11"/>
        <color indexed="8"/>
        <rFont val="Calibri"/>
        <family val="2"/>
      </rPr>
      <t>(21.1.1.1)</t>
    </r>
  </si>
  <si>
    <t xml:space="preserve"> Providing and fixing aluminium handles, ISI marked, anodised (anodic coating not less than grade AC 10 as per IS : 1868) transparent or dyed to required colour or shade, with necessary screws etc. complete : </t>
  </si>
  <si>
    <r>
      <t xml:space="preserve">125 mm  </t>
    </r>
    <r>
      <rPr>
        <b/>
        <sz val="11"/>
        <color indexed="8"/>
        <rFont val="Calibri"/>
        <family val="2"/>
      </rPr>
      <t>(9.100.1)</t>
    </r>
  </si>
  <si>
    <t xml:space="preserve">Providing and fixing aluminium tower bolts, ISI marked, anodised (anodic coating not less than grade AC 10 as per IS : 1868 ) transparent or dyed to required colour or shade, with necessary screws etc. complete :  </t>
  </si>
  <si>
    <r>
      <t xml:space="preserve">  250x10 mm </t>
    </r>
    <r>
      <rPr>
        <b/>
        <sz val="11"/>
        <color indexed="8"/>
        <rFont val="Calibri"/>
        <family val="2"/>
      </rPr>
      <t>(9.97.2)</t>
    </r>
  </si>
  <si>
    <t xml:space="preserve">Providing and fixing aluminium sliding door bolts, ISI marked anodised anodic coating not less than grade AC 10 as per IS : 1868), transparent or dyed to required colour or shade, with nuts and screws etc. complete :  </t>
  </si>
  <si>
    <r>
      <t xml:space="preserve"> 300x16 mm  </t>
    </r>
    <r>
      <rPr>
        <b/>
        <sz val="11"/>
        <color indexed="8"/>
        <rFont val="Calibri"/>
        <family val="2"/>
      </rPr>
      <t>(9.96.1)</t>
    </r>
  </si>
  <si>
    <t xml:space="preserve"> Providing and fixing ISI marked aluminium butt hinges anodised (anodic coating not less than grade AC 10 as per IS : 1868) transparent or dyed to required colour or shade with necessary screws etc. complete:  </t>
  </si>
  <si>
    <r>
      <t xml:space="preserve">  100x75x4 mm </t>
    </r>
    <r>
      <rPr>
        <b/>
        <sz val="11"/>
        <color indexed="8"/>
        <rFont val="Calibri"/>
        <family val="2"/>
      </rPr>
      <t>(9.95.3)</t>
    </r>
  </si>
  <si>
    <t xml:space="preserve"> 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</si>
  <si>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r>
      <t xml:space="preserve"> White Vitreous china Orissa pattern W.C. pan of size 580x440 mm with integral type foot rests </t>
    </r>
    <r>
      <rPr>
        <b/>
        <sz val="11"/>
        <color indexed="8"/>
        <rFont val="Calibri"/>
        <family val="2"/>
      </rPr>
      <t>(17.1.1)</t>
    </r>
  </si>
  <si>
    <t xml:space="preserve">Providing and fixing wash basin with C.I. brackets, 15 mm C.P. brass pillar taps, 32 mm C.P. brass waste of standard pattern, including painting of fittings and brackets, cutting and making good the walls wherever require:  </t>
  </si>
  <si>
    <r>
      <t xml:space="preserve"> White Vitreous China Wash basin size 630x450 mm with a single 15 mm C.P. brass pillar tap  </t>
    </r>
    <r>
      <rPr>
        <b/>
        <sz val="11"/>
        <color indexed="8"/>
        <rFont val="Calibri"/>
        <family val="2"/>
      </rPr>
      <t>(17.7.2)</t>
    </r>
  </si>
  <si>
    <t xml:space="preserve"> Providing and fixing white vitreous china flat back or wall corner type lipped front urinal basin of 430x260x350 mm and 340x410x265 mm sizes respectively with automatic flushing cistern with standard flush pipe and C.P. brass spreaders with brass unions and G.I clamps complete, including painting of fittings and brackets, cutting and making good the walls and floors wherever required : </t>
  </si>
  <si>
    <r>
      <t xml:space="preserve">   One urinal basin with 5 litre white P.V.C. automatic flushing cistern  </t>
    </r>
    <r>
      <rPr>
        <b/>
        <sz val="11"/>
        <color indexed="8"/>
        <rFont val="Calibri"/>
        <family val="2"/>
      </rPr>
      <t>(17.4.1)</t>
    </r>
  </si>
  <si>
    <t xml:space="preserve"> Providing and fixing mirror of superior glass (of approved quality) and of required shape and size with plastic moulded frame of approved make and shade with 6 mm thick hard board backing :  </t>
  </si>
  <si>
    <r>
      <t xml:space="preserve">Rectangular shape 453x357 mm  </t>
    </r>
    <r>
      <rPr>
        <b/>
        <sz val="11"/>
        <color indexed="8"/>
        <rFont val="Calibri"/>
        <family val="2"/>
      </rPr>
      <t>(17.32.2)</t>
    </r>
  </si>
  <si>
    <t xml:space="preserve"> Providing and fixing brass bib cock of approved quality : </t>
  </si>
  <si>
    <r>
      <t xml:space="preserve"> 15 mm nominal bore </t>
    </r>
    <r>
      <rPr>
        <b/>
        <sz val="11"/>
        <color indexed="8"/>
        <rFont val="Calibri"/>
        <family val="2"/>
      </rPr>
      <t>(18.15.1)</t>
    </r>
  </si>
  <si>
    <t xml:space="preserve"> Providing and fixing brass stop cock of approved quality :  </t>
  </si>
  <si>
    <r>
      <t xml:space="preserve"> 15 mm nominal bore </t>
    </r>
    <r>
      <rPr>
        <b/>
        <sz val="11"/>
        <color indexed="8"/>
        <rFont val="Calibri"/>
        <family val="2"/>
      </rPr>
      <t>(18.16.1)</t>
    </r>
  </si>
  <si>
    <t xml:space="preserve"> Providing and fixing G.I. pipes complete with G.I. fittings including trenching and refilling etc. </t>
  </si>
  <si>
    <r>
      <t xml:space="preserve"> 15 mm dia nominal bore  </t>
    </r>
    <r>
      <rPr>
        <b/>
        <sz val="11"/>
        <color indexed="8"/>
        <rFont val="Calibri"/>
        <family val="2"/>
      </rPr>
      <t>(18.12.1)</t>
    </r>
  </si>
  <si>
    <r>
      <t xml:space="preserve"> 20 mm dia nominal bore </t>
    </r>
    <r>
      <rPr>
        <b/>
        <sz val="11"/>
        <color indexed="8"/>
        <rFont val="Calibri"/>
        <family val="2"/>
      </rPr>
      <t>(18.12.2)</t>
    </r>
  </si>
  <si>
    <t xml:space="preserve">Jointing glazed stoneware pipes with stiff mixture of cement mortar in the proportion of (1:1). </t>
  </si>
  <si>
    <r>
      <t xml:space="preserve"> 100 mm diameter </t>
    </r>
    <r>
      <rPr>
        <b/>
        <sz val="11"/>
        <color indexed="8"/>
        <rFont val="Calibri"/>
        <family val="2"/>
      </rPr>
      <t>(19.1.1)</t>
    </r>
  </si>
  <si>
    <t xml:space="preserve">Providing and fixing P.V.C. waste pipe for sink or wash basin including P.V.C. waste fittings complete. </t>
  </si>
  <si>
    <t xml:space="preserve">Semi rigid pipe </t>
  </si>
  <si>
    <r>
      <t xml:space="preserve"> 32 mm dia</t>
    </r>
    <r>
      <rPr>
        <b/>
        <sz val="11"/>
        <color indexed="8"/>
        <rFont val="Calibri"/>
        <family val="2"/>
      </rPr>
      <t xml:space="preserve"> (17.28.1.1)</t>
    </r>
  </si>
  <si>
    <t xml:space="preserve"> Providing and fixing PTMT towel rail complete with brackets fixed to wooden cleats with CP brass screws with concealed fittings arrangement of approved quality and colour. </t>
  </si>
  <si>
    <r>
      <t xml:space="preserve"> 450 mm long towel rail with total length of 495 mm, 78 mm wide and effective height of 88 mm, weighing not less than 170 gms </t>
    </r>
    <r>
      <rPr>
        <b/>
        <sz val="11"/>
        <color indexed="8"/>
        <rFont val="Calibri"/>
        <family val="2"/>
      </rPr>
      <t>(17.73.1)</t>
    </r>
  </si>
  <si>
    <t xml:space="preserve"> Providing and fixing PTMT grating of approved quality and colour. </t>
  </si>
  <si>
    <t xml:space="preserve">  Circular type </t>
  </si>
  <si>
    <r>
      <t xml:space="preserve"> 100 mm nominal dia </t>
    </r>
    <r>
      <rPr>
        <b/>
        <sz val="11"/>
        <color indexed="8"/>
        <rFont val="Calibri"/>
        <family val="2"/>
      </rPr>
      <t>(18.58.1.1)</t>
    </r>
  </si>
  <si>
    <t xml:space="preserve"> 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</si>
  <si>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r>
      <t xml:space="preserve"> For pipes 100 to 250 mm diameter (</t>
    </r>
    <r>
      <rPr>
        <b/>
        <sz val="11"/>
        <color indexed="8"/>
        <rFont val="Calibri"/>
        <family val="2"/>
      </rPr>
      <t>19.21.1)</t>
    </r>
  </si>
  <si>
    <t xml:space="preserve">Providing and fixing on wall face unplasticised Rigid PVC rain water pipes conforming to IS : 13592 Type A, including jointing with seal ring conforming to IS : 5382, leaving 10 mm gap for thermal expansion, (i) Single socketed pipes. </t>
  </si>
  <si>
    <r>
      <t xml:space="preserve"> 110 mm diameter</t>
    </r>
    <r>
      <rPr>
        <b/>
        <sz val="11"/>
        <color indexed="8"/>
        <rFont val="Calibri"/>
        <family val="2"/>
      </rPr>
      <t xml:space="preserve"> (12.41.2)</t>
    </r>
  </si>
  <si>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t>
  </si>
  <si>
    <r>
      <t xml:space="preserve"> 110 mm </t>
    </r>
    <r>
      <rPr>
        <b/>
        <sz val="11"/>
        <color indexed="8"/>
        <rFont val="Calibri"/>
        <family val="2"/>
      </rPr>
      <t>(12.42.1.2)</t>
    </r>
  </si>
  <si>
    <t xml:space="preserve">Providing and fixing M.S. stays and clamps for sand cast iron/ centrifugally cast (spun) iron pipes of diameter : </t>
  </si>
  <si>
    <r>
      <t>100 mm</t>
    </r>
    <r>
      <rPr>
        <b/>
        <sz val="11"/>
        <color indexed="8"/>
        <rFont val="Calibri"/>
        <family val="2"/>
      </rPr>
      <t xml:space="preserve"> (17.59.1)</t>
    </r>
  </si>
  <si>
    <t xml:space="preserve">Providing and fixing bend of required degree with access door, insertion rubber washer 3 mm thick, bolts and nuts complete. </t>
  </si>
  <si>
    <r>
      <t xml:space="preserve"> 100 mm dia</t>
    </r>
    <r>
      <rPr>
        <b/>
        <sz val="11"/>
        <color indexed="8"/>
        <rFont val="Calibri"/>
        <family val="2"/>
      </rPr>
      <t xml:space="preserve"> (17.38.1.2)</t>
    </r>
  </si>
  <si>
    <t xml:space="preserve"> Providing and fixing plain bend of required degree. </t>
  </si>
  <si>
    <r>
      <t xml:space="preserve">100 mm dia </t>
    </r>
    <r>
      <rPr>
        <b/>
        <sz val="11"/>
        <color indexed="8"/>
        <rFont val="Calibri"/>
        <family val="2"/>
      </rPr>
      <t>(17.39.1.2)</t>
    </r>
  </si>
  <si>
    <t xml:space="preserve"> Providing and fixing collar : </t>
  </si>
  <si>
    <r>
      <t xml:space="preserve"> 100 mm </t>
    </r>
    <r>
      <rPr>
        <b/>
        <sz val="11"/>
        <color indexed="8"/>
        <rFont val="Calibri"/>
        <family val="2"/>
      </rPr>
      <t>(17.57.1.2)</t>
    </r>
  </si>
  <si>
    <t xml:space="preserve">Providing and fixing terminal guard : </t>
  </si>
  <si>
    <r>
      <t xml:space="preserve"> 100 mm </t>
    </r>
    <r>
      <rPr>
        <b/>
        <sz val="11"/>
        <color indexed="8"/>
        <rFont val="Calibri"/>
        <family val="2"/>
      </rPr>
      <t>(17.56.1.2)</t>
    </r>
  </si>
  <si>
    <t xml:space="preserve">Providing and fixing trap of self cleansing design with screwed down or hinged grating with or without vent arm complete, including cost of cutting and making good the walls and floors : </t>
  </si>
  <si>
    <r>
      <t xml:space="preserve">100 mm inlet and 100 mm outlet </t>
    </r>
    <r>
      <rPr>
        <b/>
        <sz val="11"/>
        <color indexed="8"/>
        <rFont val="Calibri"/>
        <family val="2"/>
      </rPr>
      <t>(17.60.1.1)</t>
    </r>
  </si>
  <si>
    <r>
      <t xml:space="preserve"> Providing and fixing 100 mm sand cast Iron grating for gully trap. </t>
    </r>
    <r>
      <rPr>
        <b/>
        <sz val="11"/>
        <color indexed="8"/>
        <rFont val="Calibri"/>
        <family val="2"/>
      </rPr>
      <t>(17.29)</t>
    </r>
  </si>
  <si>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</si>
  <si>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r>
      <t xml:space="preserve">All kinds of soil.   </t>
    </r>
    <r>
      <rPr>
        <b/>
        <sz val="11"/>
        <rFont val="Bookman Old Style"/>
        <family val="1"/>
      </rPr>
      <t>(2.8.1)</t>
    </r>
  </si>
  <si>
    <r>
      <t xml:space="preserve">1:4:8 (1 Cement : 4 coarse sand (zone-III) : 8 graded stone aggregate 40 mm nominal size) </t>
    </r>
    <r>
      <rPr>
        <b/>
        <sz val="11"/>
        <rFont val="Bookman Old Style"/>
        <family val="1"/>
      </rPr>
      <t>(4.1.8)</t>
    </r>
  </si>
  <si>
    <t xml:space="preserve">Brick work with common burnt clay F.P.S. (non modular) bricks of class designation 7.5 in superstructure above plinth level up to floor V level in all shapes and sizes in :
</t>
  </si>
  <si>
    <r>
      <t xml:space="preserve">Cement mortar 1:6 (1 cement : 6 coarse sand) </t>
    </r>
    <r>
      <rPr>
        <b/>
        <sz val="11"/>
        <rFont val="Bookman Old Style"/>
        <family val="1"/>
      </rPr>
      <t>(6.4.2)</t>
    </r>
  </si>
  <si>
    <r>
      <t>Filling available excavated earth (excluding rock) in trenches, plinth, sides of foundations etc. in layers not exceeding 20cm in depth, consolidating each deposited layer by ramming and watering, lead up to 50 m and lift upto 1.5 m.</t>
    </r>
    <r>
      <rPr>
        <b/>
        <sz val="11"/>
        <rFont val="Bookman Old Style"/>
        <family val="1"/>
      </rPr>
      <t>(2.25)</t>
    </r>
  </si>
  <si>
    <r>
      <t xml:space="preserve">Extra for compaction of earth work in embankment under optimum moisture conditions to give at least 95% of the maximum dry density (proctor density). </t>
    </r>
    <r>
      <rPr>
        <b/>
        <sz val="11"/>
        <rFont val="Bookman Old Style"/>
        <family val="1"/>
      </rPr>
      <t>(16.2)</t>
    </r>
  </si>
  <si>
    <t>Steel work in built up tubular (round, square or rectangular hollow tubes etc.) trusses etc., including cutting, hoisting, fixing in position and applying a priming coat of approved steel primer, including welding and bolted with special shaped washers etc. complete.</t>
  </si>
  <si>
    <r>
      <t xml:space="preserve">Hot finished welded type tubes </t>
    </r>
    <r>
      <rPr>
        <b/>
        <sz val="11"/>
        <rFont val="Bookman Old Style"/>
        <family val="1"/>
      </rPr>
      <t xml:space="preserve">  (10.16.1)</t>
    </r>
  </si>
  <si>
    <t xml:space="preserve">  12 mm cement plaster of mix :</t>
  </si>
  <si>
    <r>
      <t xml:space="preserve"> 1:6 (1 cement: 6 coarse sand) </t>
    </r>
    <r>
      <rPr>
        <b/>
        <sz val="11"/>
        <rFont val="Bookman Old Style"/>
        <family val="1"/>
      </rPr>
      <t>(13.4.2)</t>
    </r>
  </si>
  <si>
    <t xml:space="preserve"> Finishing walls with Acrylic Smooth exterior paint of required shade :
</t>
  </si>
  <si>
    <r>
      <t xml:space="preserve"> New work (Two or more coat applied @ 1.67 ltr/10 sqm over and including priming coat of exterior primer applied @ 2.20 kg/10 sqm)  </t>
    </r>
    <r>
      <rPr>
        <b/>
        <sz val="11"/>
        <rFont val="Bookman Old Style"/>
        <family val="1"/>
      </rPr>
      <t>(13.46.1)</t>
    </r>
  </si>
  <si>
    <r>
      <t>Carriage of Malba</t>
    </r>
    <r>
      <rPr>
        <b/>
        <sz val="12"/>
        <color indexed="8"/>
        <rFont val="Calibri"/>
        <family val="2"/>
      </rPr>
      <t xml:space="preserve"> (Approved Rate) </t>
    </r>
  </si>
  <si>
    <t>kg</t>
  </si>
  <si>
    <t>Name of Work: Distempering and painting works of common place area, bathroom renovation ( for mess workers) &amp; mess renovation (kitchen) and soil badminton courts 02 nos. in Vishwakrma hostel , IIT (BHU), Varanasi.</t>
  </si>
  <si>
    <t>Contract No:  IIT (BHU)/IWD/CT/10/2018-19/653, dated 11.06.2018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</si>
</sst>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9">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1"/>
      <name val="Bookman Old Style"/>
      <family val="1"/>
    </font>
    <font>
      <b/>
      <sz val="11"/>
      <name val="Bookman Old Style"/>
      <family val="1"/>
    </font>
    <font>
      <b/>
      <sz val="11"/>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sz val="12"/>
      <color indexed="8"/>
      <name val="Calibri"/>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sz val="12"/>
      <color theme="1"/>
      <name val="Calibri"/>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style="thin"/>
      <bottom style="hair"/>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thin"/>
      <top style="hair"/>
      <bottom style="thin"/>
    </border>
    <border>
      <left style="thin"/>
      <right style="thin"/>
      <top style="hair"/>
      <bottom style="hair"/>
    </border>
    <border>
      <left>
        <color indexed="63"/>
      </left>
      <right style="thin"/>
      <top>
        <color indexed="63"/>
      </top>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right style="thin"/>
      <top style="thin"/>
      <bottom style="dotted"/>
    </border>
    <border>
      <left style="thin"/>
      <right style="thin"/>
      <top style="dotted"/>
      <bottom style="thin"/>
    </border>
    <border>
      <left style="thin"/>
      <right style="thin"/>
      <top style="dotted"/>
      <bottom/>
    </border>
    <border>
      <left style="thin"/>
      <right style="thin"/>
      <top>
        <color indexed="63"/>
      </top>
      <bottom style="hair"/>
    </border>
    <border>
      <left style="thin"/>
      <right/>
      <top style="thin"/>
      <bottom style="dotted"/>
    </border>
    <border>
      <left style="thin"/>
      <right/>
      <top style="dotted"/>
      <bottom style="thin"/>
    </border>
    <border>
      <left style="thin"/>
      <right/>
      <top style="dotted"/>
      <bottom style="dotted"/>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6">
    <xf numFmtId="0" fontId="0" fillId="0" borderId="0" xfId="0" applyFont="1" applyAlignment="1">
      <alignment/>
    </xf>
    <xf numFmtId="0" fontId="2" fillId="0" borderId="0" xfId="57" applyNumberFormat="1" applyFont="1" applyFill="1" applyBorder="1" applyAlignment="1">
      <alignment vertical="center"/>
      <protection/>
    </xf>
    <xf numFmtId="0" fontId="65"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0" xfId="57" applyNumberFormat="1" applyFont="1" applyFill="1">
      <alignment/>
      <protection/>
    </xf>
    <xf numFmtId="0" fontId="65" fillId="0" borderId="0" xfId="57" applyNumberFormat="1" applyFont="1" applyFill="1">
      <alignment/>
      <protection/>
    </xf>
    <xf numFmtId="0" fontId="2"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69"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70"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71" fillId="0" borderId="13" xfId="59" applyNumberFormat="1" applyFont="1" applyFill="1" applyBorder="1" applyAlignment="1">
      <alignment horizontal="left" wrapText="1" readingOrder="1"/>
      <protection/>
    </xf>
    <xf numFmtId="164" fontId="11" fillId="0" borderId="13" xfId="59" applyNumberFormat="1" applyFont="1" applyFill="1" applyBorder="1" applyAlignment="1">
      <alignment vertical="top"/>
      <protection/>
    </xf>
    <xf numFmtId="0" fontId="16" fillId="0" borderId="14" xfId="0" applyFont="1" applyBorder="1" applyAlignment="1">
      <alignment horizontal="center" wrapText="1"/>
    </xf>
    <xf numFmtId="2" fontId="16" fillId="0" borderId="14" xfId="0" applyNumberFormat="1" applyFont="1" applyBorder="1" applyAlignment="1">
      <alignment horizontal="right" wrapText="1"/>
    </xf>
    <xf numFmtId="0" fontId="12" fillId="0" borderId="13" xfId="57" applyNumberFormat="1" applyFont="1" applyFill="1" applyBorder="1" applyAlignment="1" applyProtection="1">
      <alignment horizontal="right" vertical="top"/>
      <protection/>
    </xf>
    <xf numFmtId="0" fontId="11" fillId="0" borderId="13" xfId="59" applyNumberFormat="1" applyFont="1" applyFill="1" applyBorder="1" applyAlignment="1">
      <alignment vertical="top"/>
      <protection/>
    </xf>
    <xf numFmtId="0" fontId="11" fillId="0" borderId="13" xfId="57" applyNumberFormat="1" applyFont="1" applyFill="1" applyBorder="1" applyAlignment="1">
      <alignment vertical="top"/>
      <protection/>
    </xf>
    <xf numFmtId="0" fontId="12" fillId="0" borderId="13" xfId="57" applyNumberFormat="1" applyFont="1" applyFill="1" applyBorder="1" applyAlignment="1" applyProtection="1">
      <alignment horizontal="left" vertical="top"/>
      <protection locked="0"/>
    </xf>
    <xf numFmtId="0" fontId="11" fillId="0" borderId="13" xfId="57" applyNumberFormat="1" applyFont="1" applyFill="1" applyBorder="1" applyAlignment="1" applyProtection="1">
      <alignment vertical="top"/>
      <protection/>
    </xf>
    <xf numFmtId="0" fontId="12" fillId="0" borderId="15" xfId="57" applyNumberFormat="1" applyFont="1" applyFill="1" applyBorder="1" applyAlignment="1" applyProtection="1">
      <alignment horizontal="right" vertical="top"/>
      <protection locked="0"/>
    </xf>
    <xf numFmtId="0" fontId="12" fillId="0" borderId="16" xfId="57" applyNumberFormat="1" applyFont="1" applyFill="1" applyBorder="1" applyAlignment="1" applyProtection="1">
      <alignment horizontal="center" vertical="top" wrapText="1"/>
      <protection locked="0"/>
    </xf>
    <xf numFmtId="0" fontId="12" fillId="0" borderId="13" xfId="57" applyNumberFormat="1" applyFont="1" applyFill="1" applyBorder="1" applyAlignment="1" applyProtection="1">
      <alignment horizontal="center" vertical="top" wrapText="1"/>
      <protection locked="0"/>
    </xf>
    <xf numFmtId="0" fontId="12" fillId="0" borderId="17" xfId="59" applyNumberFormat="1" applyFont="1" applyFill="1" applyBorder="1" applyAlignment="1">
      <alignment horizontal="right" vertical="top"/>
      <protection/>
    </xf>
    <xf numFmtId="164" fontId="12" fillId="0" borderId="17" xfId="59" applyNumberFormat="1" applyFont="1" applyFill="1" applyBorder="1" applyAlignment="1">
      <alignment horizontal="right" vertical="top"/>
      <protection/>
    </xf>
    <xf numFmtId="0" fontId="11" fillId="0" borderId="13" xfId="59" applyNumberFormat="1" applyFont="1" applyFill="1" applyBorder="1" applyAlignment="1">
      <alignment vertical="top" wrapText="1"/>
      <protection/>
    </xf>
    <xf numFmtId="166" fontId="11" fillId="0" borderId="13" xfId="59" applyNumberFormat="1" applyFont="1" applyFill="1" applyBorder="1" applyAlignment="1">
      <alignment vertical="top"/>
      <protection/>
    </xf>
    <xf numFmtId="0" fontId="16" fillId="0" borderId="18" xfId="0" applyFont="1" applyBorder="1" applyAlignment="1">
      <alignment horizontal="center" wrapText="1"/>
    </xf>
    <xf numFmtId="2" fontId="16" fillId="0" borderId="18" xfId="0" applyNumberFormat="1" applyFont="1" applyBorder="1" applyAlignment="1">
      <alignment horizontal="right" wrapText="1"/>
    </xf>
    <xf numFmtId="0" fontId="12" fillId="0" borderId="13" xfId="57" applyNumberFormat="1" applyFont="1" applyFill="1" applyBorder="1" applyAlignment="1" applyProtection="1">
      <alignment horizontal="right" vertical="top"/>
      <protection locked="0"/>
    </xf>
    <xf numFmtId="0" fontId="12" fillId="33" borderId="15"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center" vertical="top" wrapText="1"/>
      <protection locked="0"/>
    </xf>
    <xf numFmtId="2" fontId="12" fillId="0" borderId="17" xfId="59" applyNumberFormat="1" applyFont="1" applyFill="1" applyBorder="1" applyAlignment="1">
      <alignment horizontal="right" vertical="top"/>
      <protection/>
    </xf>
    <xf numFmtId="2" fontId="12" fillId="0" borderId="17" xfId="58" applyNumberFormat="1" applyFont="1" applyFill="1" applyBorder="1" applyAlignment="1">
      <alignment horizontal="right" vertical="top"/>
      <protection/>
    </xf>
    <xf numFmtId="0" fontId="11" fillId="0" borderId="18" xfId="0" applyFont="1" applyBorder="1" applyAlignment="1">
      <alignment horizontal="center" wrapText="1"/>
    </xf>
    <xf numFmtId="2" fontId="11" fillId="0" borderId="13" xfId="0" applyNumberFormat="1" applyFont="1" applyBorder="1" applyAlignment="1">
      <alignment horizontal="right" wrapText="1"/>
    </xf>
    <xf numFmtId="0" fontId="11" fillId="0" borderId="0" xfId="0" applyFont="1" applyBorder="1" applyAlignment="1">
      <alignment horizontal="center" wrapText="1"/>
    </xf>
    <xf numFmtId="0" fontId="16" fillId="0" borderId="14" xfId="0" applyFont="1" applyBorder="1" applyAlignment="1">
      <alignment horizontal="center" wrapText="1" shrinkToFit="1"/>
    </xf>
    <xf numFmtId="2" fontId="16" fillId="0" borderId="14" xfId="0" applyNumberFormat="1" applyFont="1" applyBorder="1" applyAlignment="1">
      <alignment horizontal="right" wrapText="1" shrinkToFit="1"/>
    </xf>
    <xf numFmtId="0" fontId="16" fillId="0" borderId="18" xfId="0" applyFont="1" applyBorder="1" applyAlignment="1">
      <alignment horizontal="center" wrapText="1" shrinkToFit="1"/>
    </xf>
    <xf numFmtId="2" fontId="16" fillId="0" borderId="18" xfId="0" applyNumberFormat="1" applyFont="1" applyBorder="1" applyAlignment="1">
      <alignment horizontal="right" wrapText="1" shrinkToFit="1"/>
    </xf>
    <xf numFmtId="0" fontId="16" fillId="0" borderId="18" xfId="0" applyFont="1" applyFill="1" applyBorder="1" applyAlignment="1">
      <alignment horizontal="center" wrapText="1"/>
    </xf>
    <xf numFmtId="2" fontId="16" fillId="0" borderId="18" xfId="0" applyNumberFormat="1" applyFont="1" applyFill="1" applyBorder="1" applyAlignment="1">
      <alignment horizontal="right" wrapText="1"/>
    </xf>
    <xf numFmtId="0" fontId="16" fillId="0" borderId="13" xfId="0" applyFont="1" applyBorder="1" applyAlignment="1">
      <alignment horizontal="center" wrapText="1"/>
    </xf>
    <xf numFmtId="2" fontId="16" fillId="0" borderId="13" xfId="0" applyNumberFormat="1" applyFont="1" applyBorder="1" applyAlignment="1">
      <alignment horizontal="right" wrapText="1"/>
    </xf>
    <xf numFmtId="0" fontId="16" fillId="0" borderId="13" xfId="0" applyFont="1" applyBorder="1" applyAlignment="1">
      <alignment horizontal="center" wrapText="1" shrinkToFit="1"/>
    </xf>
    <xf numFmtId="2" fontId="16" fillId="0" borderId="13" xfId="0" applyNumberFormat="1" applyFont="1" applyBorder="1" applyAlignment="1">
      <alignment horizontal="right" wrapText="1" shrinkToFit="1"/>
    </xf>
    <xf numFmtId="0" fontId="16" fillId="0" borderId="19" xfId="0" applyFont="1" applyBorder="1" applyAlignment="1">
      <alignment horizontal="center" wrapText="1"/>
    </xf>
    <xf numFmtId="2" fontId="16" fillId="0" borderId="19" xfId="0" applyNumberFormat="1" applyFont="1" applyBorder="1" applyAlignment="1">
      <alignment horizontal="right" wrapText="1"/>
    </xf>
    <xf numFmtId="0" fontId="16" fillId="0" borderId="16" xfId="0" applyFont="1" applyBorder="1" applyAlignment="1">
      <alignment horizontal="center" wrapText="1"/>
    </xf>
    <xf numFmtId="2" fontId="16" fillId="0" borderId="16" xfId="0" applyNumberFormat="1" applyFont="1" applyBorder="1" applyAlignment="1">
      <alignment horizontal="right" wrapText="1"/>
    </xf>
    <xf numFmtId="0" fontId="16" fillId="0" borderId="14" xfId="0" applyFont="1" applyBorder="1" applyAlignment="1">
      <alignment horizontal="left" vertical="top" wrapText="1"/>
    </xf>
    <xf numFmtId="0" fontId="16" fillId="0" borderId="15" xfId="0" applyFont="1" applyBorder="1" applyAlignment="1">
      <alignment horizontal="center" wrapText="1"/>
    </xf>
    <xf numFmtId="2" fontId="16" fillId="0" borderId="15" xfId="0" applyNumberFormat="1" applyFont="1" applyBorder="1" applyAlignment="1">
      <alignment horizontal="right" wrapText="1"/>
    </xf>
    <xf numFmtId="0" fontId="12" fillId="33" borderId="13" xfId="57" applyNumberFormat="1" applyFont="1" applyFill="1" applyBorder="1" applyAlignment="1" applyProtection="1">
      <alignment horizontal="right" vertical="top"/>
      <protection locked="0"/>
    </xf>
    <xf numFmtId="2" fontId="16" fillId="0" borderId="20" xfId="0" applyNumberFormat="1" applyFont="1" applyBorder="1" applyAlignment="1">
      <alignment horizontal="right" wrapText="1"/>
    </xf>
    <xf numFmtId="0" fontId="16" fillId="0" borderId="15" xfId="0" applyFont="1" applyBorder="1" applyAlignment="1">
      <alignment horizontal="center" wrapText="1" shrinkToFit="1"/>
    </xf>
    <xf numFmtId="2" fontId="16" fillId="0" borderId="15" xfId="0" applyNumberFormat="1" applyFont="1" applyBorder="1" applyAlignment="1">
      <alignment horizontal="right" wrapText="1" shrinkToFit="1"/>
    </xf>
    <xf numFmtId="0" fontId="71" fillId="0" borderId="15" xfId="59" applyNumberFormat="1" applyFont="1" applyFill="1" applyBorder="1" applyAlignment="1">
      <alignment horizontal="left" wrapText="1" readingOrder="1"/>
      <protection/>
    </xf>
    <xf numFmtId="166" fontId="11" fillId="0" borderId="15" xfId="59" applyNumberFormat="1" applyFont="1" applyFill="1" applyBorder="1" applyAlignment="1">
      <alignment vertical="top"/>
      <protection/>
    </xf>
    <xf numFmtId="0" fontId="12" fillId="0" borderId="13" xfId="59" applyNumberFormat="1" applyFont="1" applyFill="1" applyBorder="1" applyAlignment="1">
      <alignment horizontal="left" vertical="top"/>
      <protection/>
    </xf>
    <xf numFmtId="0" fontId="12"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21" xfId="59" applyNumberFormat="1" applyFont="1" applyFill="1" applyBorder="1" applyAlignment="1">
      <alignment vertical="top"/>
      <protection/>
    </xf>
    <xf numFmtId="0" fontId="15" fillId="0" borderId="22" xfId="59" applyNumberFormat="1" applyFont="1" applyFill="1" applyBorder="1" applyAlignment="1">
      <alignment vertical="top"/>
      <protection/>
    </xf>
    <xf numFmtId="0" fontId="11" fillId="0" borderId="22" xfId="59"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3" xfId="59" applyNumberFormat="1" applyFont="1" applyFill="1" applyBorder="1" applyAlignment="1">
      <alignment vertical="top"/>
      <protection/>
    </xf>
    <xf numFmtId="2" fontId="15" fillId="0" borderId="23" xfId="59" applyNumberFormat="1" applyFont="1" applyFill="1" applyBorder="1" applyAlignment="1">
      <alignment vertical="top"/>
      <protection/>
    </xf>
    <xf numFmtId="0" fontId="12" fillId="0" borderId="22" xfId="59" applyNumberFormat="1" applyFont="1" applyFill="1" applyBorder="1" applyAlignment="1">
      <alignment horizontal="left" vertical="top"/>
      <protection/>
    </xf>
    <xf numFmtId="0" fontId="72" fillId="0" borderId="12" xfId="57"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73" fillId="33" borderId="11" xfId="59" applyNumberFormat="1" applyFont="1" applyFill="1" applyBorder="1" applyAlignment="1" applyProtection="1">
      <alignment vertical="center" wrapText="1"/>
      <protection locked="0"/>
    </xf>
    <xf numFmtId="10" fontId="73" fillId="33" borderId="11" xfId="64" applyNumberFormat="1" applyFont="1" applyFill="1" applyBorder="1" applyAlignment="1" applyProtection="1">
      <alignment horizontal="center" vertical="center"/>
      <protection locked="0"/>
    </xf>
    <xf numFmtId="0" fontId="72" fillId="0" borderId="11" xfId="59"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4"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74" fillId="0" borderId="13" xfId="59" applyNumberFormat="1" applyFont="1" applyFill="1" applyBorder="1" applyAlignment="1">
      <alignment vertical="top"/>
      <protection/>
    </xf>
    <xf numFmtId="2" fontId="15" fillId="0" borderId="24" xfId="59" applyNumberFormat="1" applyFont="1" applyFill="1" applyBorder="1" applyAlignment="1">
      <alignment horizontal="right" vertical="top"/>
      <protection/>
    </xf>
    <xf numFmtId="0" fontId="17" fillId="0" borderId="25" xfId="0" applyFont="1" applyBorder="1" applyAlignment="1">
      <alignment horizontal="left" vertical="top" wrapText="1" shrinkToFit="1"/>
    </xf>
    <xf numFmtId="0" fontId="17" fillId="0" borderId="26" xfId="0" applyFont="1" applyBorder="1" applyAlignment="1">
      <alignment horizontal="left" vertical="top" wrapText="1" shrinkToFit="1"/>
    </xf>
    <xf numFmtId="0" fontId="17" fillId="0" borderId="16" xfId="0" applyNumberFormat="1" applyFont="1" applyBorder="1" applyAlignment="1">
      <alignment horizontal="left" vertical="top" wrapText="1" shrinkToFit="1"/>
    </xf>
    <xf numFmtId="0" fontId="17" fillId="0" borderId="27" xfId="0" applyNumberFormat="1" applyFont="1" applyBorder="1" applyAlignment="1">
      <alignment horizontal="left" vertical="top" wrapText="1" shrinkToFit="1"/>
    </xf>
    <xf numFmtId="0" fontId="17" fillId="0" borderId="11" xfId="0" applyFont="1" applyBorder="1" applyAlignment="1">
      <alignment horizontal="left" vertical="top" wrapText="1" shrinkToFit="1"/>
    </xf>
    <xf numFmtId="0" fontId="16" fillId="0" borderId="15" xfId="0" applyFont="1" applyFill="1" applyBorder="1" applyAlignment="1">
      <alignment horizontal="center" wrapText="1"/>
    </xf>
    <xf numFmtId="2" fontId="16" fillId="0" borderId="15" xfId="0" applyNumberFormat="1" applyFont="1" applyFill="1" applyBorder="1" applyAlignment="1">
      <alignment horizontal="right" wrapText="1"/>
    </xf>
    <xf numFmtId="0" fontId="16" fillId="0" borderId="28" xfId="0" applyFont="1" applyBorder="1" applyAlignment="1">
      <alignment horizontal="center" wrapText="1"/>
    </xf>
    <xf numFmtId="2" fontId="16" fillId="0" borderId="28" xfId="0" applyNumberFormat="1" applyFont="1" applyBorder="1" applyAlignment="1">
      <alignment horizontal="right" wrapText="1"/>
    </xf>
    <xf numFmtId="0" fontId="0" fillId="0" borderId="10"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5" fillId="0" borderId="10" xfId="0" applyFont="1" applyBorder="1" applyAlignment="1">
      <alignment vertical="top" wrapText="1"/>
    </xf>
    <xf numFmtId="0" fontId="15" fillId="0" borderId="10" xfId="59" applyNumberFormat="1" applyFont="1" applyFill="1" applyBorder="1" applyAlignment="1">
      <alignment horizontal="center" vertical="top" wrapText="1"/>
      <protection/>
    </xf>
    <xf numFmtId="0" fontId="15" fillId="0" borderId="22" xfId="59" applyNumberFormat="1" applyFont="1" applyFill="1" applyBorder="1" applyAlignment="1">
      <alignment horizontal="center" vertical="top" wrapText="1"/>
      <protection/>
    </xf>
    <xf numFmtId="0" fontId="15" fillId="0" borderId="23"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22" xfId="57" applyNumberFormat="1" applyFont="1" applyFill="1" applyBorder="1" applyAlignment="1">
      <alignment horizontal="center" vertical="center" wrapText="1"/>
      <protection/>
    </xf>
    <xf numFmtId="0" fontId="12" fillId="0" borderId="23" xfId="57" applyNumberFormat="1" applyFont="1" applyFill="1" applyBorder="1" applyAlignment="1">
      <alignment horizontal="center" vertical="center" wrapText="1"/>
      <protection/>
    </xf>
    <xf numFmtId="0" fontId="76"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7" fillId="0" borderId="32"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22" xfId="59" applyNumberFormat="1" applyFont="1" applyFill="1" applyBorder="1" applyAlignment="1" applyProtection="1">
      <alignment horizontal="left" vertical="top"/>
      <protection locked="0"/>
    </xf>
    <xf numFmtId="0" fontId="12" fillId="0" borderId="23"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21"/>
  <sheetViews>
    <sheetView showGridLines="0" zoomScalePageLayoutView="0" workbookViewId="0" topLeftCell="A110">
      <selection activeCell="D119" sqref="D119"/>
    </sheetView>
  </sheetViews>
  <sheetFormatPr defaultColWidth="9.140625" defaultRowHeight="15"/>
  <cols>
    <col min="1" max="1" width="14.8515625" style="15" customWidth="1"/>
    <col min="2" max="2" width="73.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hidden="1" customWidth="1"/>
    <col min="54" max="54" width="18.8515625" style="15"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119" t="str">
        <f>B2&amp;" BoQ"</f>
        <v>Percentage BoQ</v>
      </c>
      <c r="B1" s="119"/>
      <c r="C1" s="119"/>
      <c r="D1" s="119"/>
      <c r="E1" s="119"/>
      <c r="F1" s="119"/>
      <c r="G1" s="119"/>
      <c r="H1" s="119"/>
      <c r="I1" s="119"/>
      <c r="J1" s="119"/>
      <c r="K1" s="119"/>
      <c r="L1" s="119"/>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43</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48</v>
      </c>
      <c r="B3" s="18"/>
      <c r="C3" s="18" t="s">
        <v>47</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120" t="s">
        <v>51</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IE4" s="4"/>
      <c r="IF4" s="4"/>
      <c r="IG4" s="4"/>
      <c r="IH4" s="4"/>
      <c r="II4" s="4"/>
    </row>
    <row r="5" spans="1:243" s="3" customFormat="1" ht="30.75" customHeight="1">
      <c r="A5" s="120" t="s">
        <v>169</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IE5" s="4"/>
      <c r="IF5" s="4"/>
      <c r="IG5" s="4"/>
      <c r="IH5" s="4"/>
      <c r="II5" s="4"/>
    </row>
    <row r="6" spans="1:243" s="3" customFormat="1" ht="30.75" customHeight="1">
      <c r="A6" s="120" t="s">
        <v>170</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IE6" s="4"/>
      <c r="IF6" s="4"/>
      <c r="IG6" s="4"/>
      <c r="IH6" s="4"/>
      <c r="II6" s="4"/>
    </row>
    <row r="7" spans="1:243" s="3" customFormat="1" ht="29.25" customHeight="1" hidden="1">
      <c r="A7" s="121" t="s">
        <v>7</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IE7" s="4"/>
      <c r="IF7" s="4"/>
      <c r="IG7" s="4"/>
      <c r="IH7" s="4"/>
      <c r="II7" s="4"/>
    </row>
    <row r="8" spans="1:243" s="5" customFormat="1" ht="58.5" customHeight="1">
      <c r="A8" s="23" t="s">
        <v>50</v>
      </c>
      <c r="B8" s="122"/>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4"/>
      <c r="IE8" s="6"/>
      <c r="IF8" s="6"/>
      <c r="IG8" s="6"/>
      <c r="IH8" s="6"/>
      <c r="II8" s="6"/>
    </row>
    <row r="9" spans="1:243" s="7" customFormat="1" ht="61.5" customHeight="1">
      <c r="A9" s="116" t="s">
        <v>54</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8"/>
      <c r="IE9" s="8"/>
      <c r="IF9" s="8"/>
      <c r="IG9" s="8"/>
      <c r="IH9" s="8"/>
      <c r="II9" s="8"/>
    </row>
    <row r="10" spans="1:243" s="9" customFormat="1" ht="18.75" customHeight="1">
      <c r="A10" s="24" t="s">
        <v>55</v>
      </c>
      <c r="B10" s="24" t="s">
        <v>56</v>
      </c>
      <c r="C10" s="24" t="s">
        <v>56</v>
      </c>
      <c r="D10" s="24" t="s">
        <v>55</v>
      </c>
      <c r="E10" s="24" t="s">
        <v>56</v>
      </c>
      <c r="F10" s="24" t="s">
        <v>8</v>
      </c>
      <c r="G10" s="24" t="s">
        <v>8</v>
      </c>
      <c r="H10" s="24" t="s">
        <v>9</v>
      </c>
      <c r="I10" s="24" t="s">
        <v>56</v>
      </c>
      <c r="J10" s="24" t="s">
        <v>55</v>
      </c>
      <c r="K10" s="24" t="s">
        <v>57</v>
      </c>
      <c r="L10" s="24" t="s">
        <v>56</v>
      </c>
      <c r="M10" s="24" t="s">
        <v>55</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55</v>
      </c>
      <c r="AU10" s="24" t="s">
        <v>55</v>
      </c>
      <c r="AV10" s="24" t="s">
        <v>9</v>
      </c>
      <c r="AW10" s="24" t="s">
        <v>9</v>
      </c>
      <c r="AX10" s="24" t="s">
        <v>55</v>
      </c>
      <c r="AY10" s="24" t="s">
        <v>55</v>
      </c>
      <c r="AZ10" s="24" t="s">
        <v>10</v>
      </c>
      <c r="BA10" s="24" t="s">
        <v>55</v>
      </c>
      <c r="BB10" s="24" t="s">
        <v>55</v>
      </c>
      <c r="BC10" s="24" t="s">
        <v>56</v>
      </c>
      <c r="IE10" s="10"/>
      <c r="IF10" s="10"/>
      <c r="IG10" s="10"/>
      <c r="IH10" s="10"/>
      <c r="II10" s="10"/>
    </row>
    <row r="11" spans="1:243" s="9" customFormat="1" ht="94.5" customHeight="1">
      <c r="A11" s="24" t="s">
        <v>0</v>
      </c>
      <c r="B11" s="24" t="s">
        <v>11</v>
      </c>
      <c r="C11" s="24" t="s">
        <v>1</v>
      </c>
      <c r="D11" s="24" t="s">
        <v>12</v>
      </c>
      <c r="E11" s="24" t="s">
        <v>13</v>
      </c>
      <c r="F11" s="24" t="s">
        <v>58</v>
      </c>
      <c r="G11" s="24"/>
      <c r="H11" s="24"/>
      <c r="I11" s="24" t="s">
        <v>14</v>
      </c>
      <c r="J11" s="24" t="s">
        <v>15</v>
      </c>
      <c r="K11" s="24" t="s">
        <v>16</v>
      </c>
      <c r="L11" s="24" t="s">
        <v>17</v>
      </c>
      <c r="M11" s="25" t="s">
        <v>59</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60</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79.5" customHeight="1">
      <c r="A13" s="28">
        <v>1</v>
      </c>
      <c r="B13" s="99" t="s">
        <v>69</v>
      </c>
      <c r="C13" s="29" t="s">
        <v>27</v>
      </c>
      <c r="D13" s="30"/>
      <c r="E13" s="31"/>
      <c r="F13" s="32"/>
      <c r="G13" s="33"/>
      <c r="H13" s="33"/>
      <c r="I13" s="34"/>
      <c r="J13" s="35"/>
      <c r="K13" s="36"/>
      <c r="L13" s="36"/>
      <c r="M13" s="37"/>
      <c r="N13" s="38"/>
      <c r="O13" s="38"/>
      <c r="P13" s="39"/>
      <c r="Q13" s="38"/>
      <c r="R13" s="38"/>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12">
        <v>1</v>
      </c>
      <c r="IF13" s="12" t="s">
        <v>28</v>
      </c>
      <c r="IG13" s="12" t="s">
        <v>29</v>
      </c>
      <c r="IH13" s="12">
        <v>10</v>
      </c>
      <c r="II13" s="12" t="s">
        <v>30</v>
      </c>
    </row>
    <row r="14" spans="1:243" s="11" customFormat="1" ht="21.75" customHeight="1">
      <c r="A14" s="28">
        <v>1.01</v>
      </c>
      <c r="B14" s="100" t="s">
        <v>70</v>
      </c>
      <c r="C14" s="29" t="s">
        <v>31</v>
      </c>
      <c r="D14" s="44">
        <v>21</v>
      </c>
      <c r="E14" s="45" t="s">
        <v>53</v>
      </c>
      <c r="F14" s="46">
        <v>264.8</v>
      </c>
      <c r="G14" s="47"/>
      <c r="H14" s="33"/>
      <c r="I14" s="34" t="s">
        <v>33</v>
      </c>
      <c r="J14" s="35">
        <f>IF(I14="Less(-)",-1,1)</f>
        <v>1</v>
      </c>
      <c r="K14" s="36" t="s">
        <v>44</v>
      </c>
      <c r="L14" s="36" t="s">
        <v>6</v>
      </c>
      <c r="M14" s="48"/>
      <c r="N14" s="47"/>
      <c r="O14" s="47"/>
      <c r="P14" s="49"/>
      <c r="Q14" s="47"/>
      <c r="R14" s="47"/>
      <c r="S14" s="4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50">
        <f>total_amount_ba($B$2,$D$2,D14,F14,J14,K14,M14)</f>
        <v>5560.8</v>
      </c>
      <c r="BB14" s="51">
        <f>BA14+SUM(N14:AZ14)</f>
        <v>5560.8</v>
      </c>
      <c r="BC14" s="43" t="str">
        <f>SpellNumber(L14,BB14)</f>
        <v>INR  Five Thousand Five Hundred &amp; Sixty  and Paise Eighty Only</v>
      </c>
      <c r="IE14" s="12">
        <v>1.01</v>
      </c>
      <c r="IF14" s="12" t="s">
        <v>34</v>
      </c>
      <c r="IG14" s="12" t="s">
        <v>29</v>
      </c>
      <c r="IH14" s="12">
        <v>123.223</v>
      </c>
      <c r="II14" s="12" t="s">
        <v>32</v>
      </c>
    </row>
    <row r="15" spans="1:243" s="11" customFormat="1" ht="33.75" customHeight="1">
      <c r="A15" s="28">
        <v>2</v>
      </c>
      <c r="B15" s="101" t="s">
        <v>64</v>
      </c>
      <c r="C15" s="29" t="s">
        <v>27</v>
      </c>
      <c r="D15" s="30"/>
      <c r="E15" s="31"/>
      <c r="F15" s="32"/>
      <c r="G15" s="33"/>
      <c r="H15" s="33"/>
      <c r="I15" s="34"/>
      <c r="J15" s="35"/>
      <c r="K15" s="36"/>
      <c r="L15" s="36"/>
      <c r="M15" s="37"/>
      <c r="N15" s="38"/>
      <c r="O15" s="38"/>
      <c r="P15" s="39"/>
      <c r="Q15" s="38"/>
      <c r="R15" s="38"/>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1"/>
      <c r="BB15" s="42"/>
      <c r="BC15" s="43"/>
      <c r="IE15" s="12">
        <v>1</v>
      </c>
      <c r="IF15" s="12" t="s">
        <v>28</v>
      </c>
      <c r="IG15" s="12" t="s">
        <v>29</v>
      </c>
      <c r="IH15" s="12">
        <v>10</v>
      </c>
      <c r="II15" s="12" t="s">
        <v>30</v>
      </c>
    </row>
    <row r="16" spans="1:243" s="11" customFormat="1" ht="18.75" customHeight="1">
      <c r="A16" s="28">
        <v>2.01</v>
      </c>
      <c r="B16" s="102" t="s">
        <v>63</v>
      </c>
      <c r="C16" s="29" t="s">
        <v>31</v>
      </c>
      <c r="D16" s="44">
        <v>1800</v>
      </c>
      <c r="E16" s="45" t="s">
        <v>53</v>
      </c>
      <c r="F16" s="46">
        <v>33.35</v>
      </c>
      <c r="G16" s="47"/>
      <c r="H16" s="33"/>
      <c r="I16" s="34" t="s">
        <v>33</v>
      </c>
      <c r="J16" s="35">
        <f>IF(I16="Less(-)",-1,1)</f>
        <v>1</v>
      </c>
      <c r="K16" s="36" t="s">
        <v>44</v>
      </c>
      <c r="L16" s="36" t="s">
        <v>6</v>
      </c>
      <c r="M16" s="48"/>
      <c r="N16" s="47"/>
      <c r="O16" s="47"/>
      <c r="P16" s="49"/>
      <c r="Q16" s="47"/>
      <c r="R16" s="47"/>
      <c r="S16" s="4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50">
        <f>total_amount_ba($B$2,$D$2,D16,F16,J16,K16,M16)</f>
        <v>60030</v>
      </c>
      <c r="BB16" s="51">
        <f>BA16+SUM(N16:AZ16)</f>
        <v>60030</v>
      </c>
      <c r="BC16" s="43" t="str">
        <f>SpellNumber(L16,BB16)</f>
        <v>INR  Sixty Thousand  &amp;Thirty  Only</v>
      </c>
      <c r="IE16" s="12">
        <v>1.01</v>
      </c>
      <c r="IF16" s="12" t="s">
        <v>34</v>
      </c>
      <c r="IG16" s="12" t="s">
        <v>29</v>
      </c>
      <c r="IH16" s="12">
        <v>123.223</v>
      </c>
      <c r="II16" s="12" t="s">
        <v>32</v>
      </c>
    </row>
    <row r="17" spans="1:243" s="11" customFormat="1" ht="61.5" customHeight="1">
      <c r="A17" s="28">
        <v>3</v>
      </c>
      <c r="B17" s="103" t="s">
        <v>71</v>
      </c>
      <c r="C17" s="29" t="s">
        <v>31</v>
      </c>
      <c r="D17" s="44">
        <v>384</v>
      </c>
      <c r="E17" s="45" t="s">
        <v>53</v>
      </c>
      <c r="F17" s="46">
        <v>10.8</v>
      </c>
      <c r="G17" s="47"/>
      <c r="H17" s="33"/>
      <c r="I17" s="34" t="s">
        <v>33</v>
      </c>
      <c r="J17" s="35">
        <f>IF(I17="Less(-)",-1,1)</f>
        <v>1</v>
      </c>
      <c r="K17" s="36" t="s">
        <v>44</v>
      </c>
      <c r="L17" s="36" t="s">
        <v>6</v>
      </c>
      <c r="M17" s="48"/>
      <c r="N17" s="47"/>
      <c r="O17" s="47"/>
      <c r="P17" s="49"/>
      <c r="Q17" s="47"/>
      <c r="R17" s="47"/>
      <c r="S17" s="4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50">
        <f>total_amount_ba($B$2,$D$2,D17,F17,J17,K17,M17)</f>
        <v>4147.2</v>
      </c>
      <c r="BB17" s="51">
        <f>BA17+SUM(N17:AZ17)</f>
        <v>4147.2</v>
      </c>
      <c r="BC17" s="43" t="str">
        <f>SpellNumber(L17,BB17)</f>
        <v>INR  Four Thousand One Hundred &amp; Forty Seven  and Paise Twenty Only</v>
      </c>
      <c r="IE17" s="12">
        <v>1.01</v>
      </c>
      <c r="IF17" s="12" t="s">
        <v>34</v>
      </c>
      <c r="IG17" s="12" t="s">
        <v>29</v>
      </c>
      <c r="IH17" s="12">
        <v>123.223</v>
      </c>
      <c r="II17" s="12" t="s">
        <v>32</v>
      </c>
    </row>
    <row r="18" spans="1:243" s="11" customFormat="1" ht="63" customHeight="1">
      <c r="A18" s="28">
        <v>4</v>
      </c>
      <c r="B18" s="99" t="s">
        <v>72</v>
      </c>
      <c r="C18" s="29" t="s">
        <v>31</v>
      </c>
      <c r="D18" s="44">
        <v>132</v>
      </c>
      <c r="E18" s="45" t="s">
        <v>53</v>
      </c>
      <c r="F18" s="46">
        <v>87.35</v>
      </c>
      <c r="G18" s="47"/>
      <c r="H18" s="33"/>
      <c r="I18" s="34" t="s">
        <v>33</v>
      </c>
      <c r="J18" s="35">
        <f>IF(I18="Less(-)",-1,1)</f>
        <v>1</v>
      </c>
      <c r="K18" s="36" t="s">
        <v>44</v>
      </c>
      <c r="L18" s="36" t="s">
        <v>6</v>
      </c>
      <c r="M18" s="48"/>
      <c r="N18" s="47"/>
      <c r="O18" s="47"/>
      <c r="P18" s="49"/>
      <c r="Q18" s="47"/>
      <c r="R18" s="47"/>
      <c r="S18" s="4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50">
        <f>total_amount_ba($B$2,$D$2,D18,F18,J18,K18,M18)</f>
        <v>11530.2</v>
      </c>
      <c r="BB18" s="51">
        <f>BA18+SUM(N18:AZ18)</f>
        <v>11530.2</v>
      </c>
      <c r="BC18" s="43" t="str">
        <f>SpellNumber(L18,BB18)</f>
        <v>INR  Eleven Thousand Five Hundred &amp; Thirty  and Paise Twenty Only</v>
      </c>
      <c r="IE18" s="12">
        <v>1.01</v>
      </c>
      <c r="IF18" s="12" t="s">
        <v>34</v>
      </c>
      <c r="IG18" s="12" t="s">
        <v>29</v>
      </c>
      <c r="IH18" s="12">
        <v>123.223</v>
      </c>
      <c r="II18" s="12" t="s">
        <v>32</v>
      </c>
    </row>
    <row r="19" spans="1:243" s="11" customFormat="1" ht="37.5" customHeight="1">
      <c r="A19" s="28">
        <v>5</v>
      </c>
      <c r="B19" s="99" t="s">
        <v>64</v>
      </c>
      <c r="C19" s="29" t="s">
        <v>27</v>
      </c>
      <c r="D19" s="30"/>
      <c r="E19" s="31"/>
      <c r="F19" s="32"/>
      <c r="G19" s="33"/>
      <c r="H19" s="33"/>
      <c r="I19" s="34"/>
      <c r="J19" s="35"/>
      <c r="K19" s="36"/>
      <c r="L19" s="36"/>
      <c r="M19" s="37"/>
      <c r="N19" s="38"/>
      <c r="O19" s="38"/>
      <c r="P19" s="39"/>
      <c r="Q19" s="38"/>
      <c r="R19" s="38"/>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1"/>
      <c r="BB19" s="42"/>
      <c r="BC19" s="43"/>
      <c r="IE19" s="12">
        <v>1</v>
      </c>
      <c r="IF19" s="12" t="s">
        <v>28</v>
      </c>
      <c r="IG19" s="12" t="s">
        <v>29</v>
      </c>
      <c r="IH19" s="12">
        <v>10</v>
      </c>
      <c r="II19" s="12" t="s">
        <v>30</v>
      </c>
    </row>
    <row r="20" spans="1:243" s="11" customFormat="1" ht="32.25" customHeight="1">
      <c r="A20" s="28">
        <v>5.01</v>
      </c>
      <c r="B20" s="100" t="s">
        <v>65</v>
      </c>
      <c r="C20" s="29" t="s">
        <v>31</v>
      </c>
      <c r="D20" s="44">
        <v>384</v>
      </c>
      <c r="E20" s="52" t="s">
        <v>62</v>
      </c>
      <c r="F20" s="53">
        <v>93.7</v>
      </c>
      <c r="G20" s="47"/>
      <c r="H20" s="33"/>
      <c r="I20" s="34" t="s">
        <v>33</v>
      </c>
      <c r="J20" s="35">
        <f>IF(I20="Less(-)",-1,1)</f>
        <v>1</v>
      </c>
      <c r="K20" s="36" t="s">
        <v>44</v>
      </c>
      <c r="L20" s="36" t="s">
        <v>6</v>
      </c>
      <c r="M20" s="48"/>
      <c r="N20" s="47"/>
      <c r="O20" s="47"/>
      <c r="P20" s="49"/>
      <c r="Q20" s="47"/>
      <c r="R20" s="47"/>
      <c r="S20" s="4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50">
        <f>total_amount_ba($B$2,$D$2,D20,F20,J20,K20,M20)</f>
        <v>35980.8</v>
      </c>
      <c r="BB20" s="51">
        <f>BA20+SUM(N20:AZ20)</f>
        <v>35980.8</v>
      </c>
      <c r="BC20" s="43" t="str">
        <f>SpellNumber(L20,BB20)</f>
        <v>INR  Thirty Five Thousand Nine Hundred &amp; Eighty  and Paise Eighty Only</v>
      </c>
      <c r="IE20" s="12">
        <v>1.01</v>
      </c>
      <c r="IF20" s="12" t="s">
        <v>34</v>
      </c>
      <c r="IG20" s="12" t="s">
        <v>29</v>
      </c>
      <c r="IH20" s="12">
        <v>123.223</v>
      </c>
      <c r="II20" s="12" t="s">
        <v>32</v>
      </c>
    </row>
    <row r="21" spans="1:243" s="11" customFormat="1" ht="31.5" customHeight="1">
      <c r="A21" s="28">
        <v>6</v>
      </c>
      <c r="B21" s="99" t="s">
        <v>73</v>
      </c>
      <c r="C21" s="29" t="s">
        <v>27</v>
      </c>
      <c r="D21" s="30"/>
      <c r="E21" s="55"/>
      <c r="F21" s="56"/>
      <c r="G21" s="33"/>
      <c r="H21" s="33"/>
      <c r="I21" s="34"/>
      <c r="J21" s="35"/>
      <c r="K21" s="36"/>
      <c r="L21" s="36"/>
      <c r="M21" s="37"/>
      <c r="N21" s="38"/>
      <c r="O21" s="38"/>
      <c r="P21" s="39"/>
      <c r="Q21" s="38"/>
      <c r="R21" s="38"/>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c r="BB21" s="42"/>
      <c r="BC21" s="43"/>
      <c r="IE21" s="12">
        <v>1</v>
      </c>
      <c r="IF21" s="12" t="s">
        <v>28</v>
      </c>
      <c r="IG21" s="12" t="s">
        <v>29</v>
      </c>
      <c r="IH21" s="12">
        <v>10</v>
      </c>
      <c r="II21" s="12" t="s">
        <v>30</v>
      </c>
    </row>
    <row r="22" spans="1:243" s="11" customFormat="1" ht="16.5" customHeight="1">
      <c r="A22" s="28">
        <v>6.01</v>
      </c>
      <c r="B22" s="100" t="s">
        <v>66</v>
      </c>
      <c r="C22" s="29" t="s">
        <v>31</v>
      </c>
      <c r="D22" s="44">
        <v>564</v>
      </c>
      <c r="E22" s="57" t="s">
        <v>53</v>
      </c>
      <c r="F22" s="58">
        <v>51.3</v>
      </c>
      <c r="G22" s="47"/>
      <c r="H22" s="33"/>
      <c r="I22" s="34" t="s">
        <v>33</v>
      </c>
      <c r="J22" s="35">
        <f>IF(I22="Less(-)",-1,1)</f>
        <v>1</v>
      </c>
      <c r="K22" s="36" t="s">
        <v>44</v>
      </c>
      <c r="L22" s="36" t="s">
        <v>6</v>
      </c>
      <c r="M22" s="48"/>
      <c r="N22" s="47"/>
      <c r="O22" s="47"/>
      <c r="P22" s="49"/>
      <c r="Q22" s="47"/>
      <c r="R22" s="47"/>
      <c r="S22" s="4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50">
        <f>total_amount_ba($B$2,$D$2,D22,F22,J22,K22,M22)</f>
        <v>28933.2</v>
      </c>
      <c r="BB22" s="51">
        <f>BA22+SUM(N22:AZ22)</f>
        <v>28933.2</v>
      </c>
      <c r="BC22" s="43" t="str">
        <f>SpellNumber(L22,BB22)</f>
        <v>INR  Twenty Eight Thousand Nine Hundred &amp; Thirty Three  and Paise Twenty Only</v>
      </c>
      <c r="IE22" s="12">
        <v>1.01</v>
      </c>
      <c r="IF22" s="12" t="s">
        <v>34</v>
      </c>
      <c r="IG22" s="12" t="s">
        <v>29</v>
      </c>
      <c r="IH22" s="12">
        <v>123.223</v>
      </c>
      <c r="II22" s="12" t="s">
        <v>32</v>
      </c>
    </row>
    <row r="23" spans="1:243" s="11" customFormat="1" ht="30.75" customHeight="1">
      <c r="A23" s="28">
        <v>7</v>
      </c>
      <c r="B23" s="99" t="s">
        <v>74</v>
      </c>
      <c r="C23" s="29" t="s">
        <v>27</v>
      </c>
      <c r="D23" s="30"/>
      <c r="E23" s="55"/>
      <c r="F23" s="56"/>
      <c r="G23" s="33"/>
      <c r="H23" s="33"/>
      <c r="I23" s="34"/>
      <c r="J23" s="35"/>
      <c r="K23" s="36"/>
      <c r="L23" s="36"/>
      <c r="M23" s="37"/>
      <c r="N23" s="38"/>
      <c r="O23" s="38"/>
      <c r="P23" s="39"/>
      <c r="Q23" s="38"/>
      <c r="R23" s="38"/>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1"/>
      <c r="BB23" s="42"/>
      <c r="BC23" s="43"/>
      <c r="IE23" s="12">
        <v>1</v>
      </c>
      <c r="IF23" s="12" t="s">
        <v>28</v>
      </c>
      <c r="IG23" s="12" t="s">
        <v>29</v>
      </c>
      <c r="IH23" s="12">
        <v>10</v>
      </c>
      <c r="II23" s="12" t="s">
        <v>30</v>
      </c>
    </row>
    <row r="24" spans="1:243" s="11" customFormat="1" ht="16.5" customHeight="1">
      <c r="A24" s="28">
        <v>7.01</v>
      </c>
      <c r="B24" s="100" t="s">
        <v>75</v>
      </c>
      <c r="C24" s="29" t="s">
        <v>31</v>
      </c>
      <c r="D24" s="44">
        <v>15</v>
      </c>
      <c r="E24" s="57" t="s">
        <v>53</v>
      </c>
      <c r="F24" s="58">
        <v>44.4</v>
      </c>
      <c r="G24" s="47"/>
      <c r="H24" s="33"/>
      <c r="I24" s="34" t="s">
        <v>33</v>
      </c>
      <c r="J24" s="35">
        <f>IF(I24="Less(-)",-1,1)</f>
        <v>1</v>
      </c>
      <c r="K24" s="36" t="s">
        <v>44</v>
      </c>
      <c r="L24" s="36" t="s">
        <v>6</v>
      </c>
      <c r="M24" s="48"/>
      <c r="N24" s="47"/>
      <c r="O24" s="47"/>
      <c r="P24" s="49"/>
      <c r="Q24" s="47"/>
      <c r="R24" s="47"/>
      <c r="S24" s="4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50">
        <f>total_amount_ba($B$2,$D$2,D24,F24,J24,K24,M24)</f>
        <v>666</v>
      </c>
      <c r="BB24" s="51">
        <f>BA24+SUM(N24:AZ24)</f>
        <v>666</v>
      </c>
      <c r="BC24" s="43" t="str">
        <f>SpellNumber(L24,BB24)</f>
        <v>INR  Six Hundred &amp; Sixty Six  Only</v>
      </c>
      <c r="IE24" s="12">
        <v>1.01</v>
      </c>
      <c r="IF24" s="12" t="s">
        <v>34</v>
      </c>
      <c r="IG24" s="12" t="s">
        <v>29</v>
      </c>
      <c r="IH24" s="12">
        <v>123.223</v>
      </c>
      <c r="II24" s="12" t="s">
        <v>32</v>
      </c>
    </row>
    <row r="25" spans="1:243" s="11" customFormat="1" ht="49.5" customHeight="1">
      <c r="A25" s="28">
        <v>8</v>
      </c>
      <c r="B25" s="108" t="s">
        <v>76</v>
      </c>
      <c r="C25" s="29" t="s">
        <v>31</v>
      </c>
      <c r="D25" s="44">
        <v>222</v>
      </c>
      <c r="E25" s="45" t="s">
        <v>53</v>
      </c>
      <c r="F25" s="46">
        <v>22.4</v>
      </c>
      <c r="G25" s="47"/>
      <c r="H25" s="33"/>
      <c r="I25" s="34" t="s">
        <v>33</v>
      </c>
      <c r="J25" s="35">
        <f>IF(I25="Less(-)",-1,1)</f>
        <v>1</v>
      </c>
      <c r="K25" s="36" t="s">
        <v>44</v>
      </c>
      <c r="L25" s="36" t="s">
        <v>6</v>
      </c>
      <c r="M25" s="48"/>
      <c r="N25" s="47"/>
      <c r="O25" s="47"/>
      <c r="P25" s="49"/>
      <c r="Q25" s="47"/>
      <c r="R25" s="47"/>
      <c r="S25" s="4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50">
        <f>total_amount_ba($B$2,$D$2,D25,F25,J25,K25,M25)</f>
        <v>4972.8</v>
      </c>
      <c r="BB25" s="51">
        <f>BA25+SUM(N25:AZ25)</f>
        <v>4972.8</v>
      </c>
      <c r="BC25" s="43" t="str">
        <f>SpellNumber(L25,BB25)</f>
        <v>INR  Four Thousand Nine Hundred &amp; Seventy Two  and Paise Eighty Only</v>
      </c>
      <c r="IE25" s="12">
        <v>1.01</v>
      </c>
      <c r="IF25" s="12" t="s">
        <v>34</v>
      </c>
      <c r="IG25" s="12" t="s">
        <v>29</v>
      </c>
      <c r="IH25" s="12">
        <v>123.223</v>
      </c>
      <c r="II25" s="12" t="s">
        <v>32</v>
      </c>
    </row>
    <row r="26" spans="1:243" s="11" customFormat="1" ht="30.75" customHeight="1">
      <c r="A26" s="28">
        <v>9</v>
      </c>
      <c r="B26" s="109" t="s">
        <v>77</v>
      </c>
      <c r="C26" s="29" t="s">
        <v>27</v>
      </c>
      <c r="D26" s="30"/>
      <c r="E26" s="31"/>
      <c r="F26" s="32"/>
      <c r="G26" s="33"/>
      <c r="H26" s="33"/>
      <c r="I26" s="34"/>
      <c r="J26" s="35"/>
      <c r="K26" s="36"/>
      <c r="L26" s="36"/>
      <c r="M26" s="37"/>
      <c r="N26" s="38"/>
      <c r="O26" s="38"/>
      <c r="P26" s="39"/>
      <c r="Q26" s="38"/>
      <c r="R26" s="38"/>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1"/>
      <c r="BB26" s="42"/>
      <c r="BC26" s="43"/>
      <c r="IE26" s="12">
        <v>1</v>
      </c>
      <c r="IF26" s="12" t="s">
        <v>28</v>
      </c>
      <c r="IG26" s="12" t="s">
        <v>29</v>
      </c>
      <c r="IH26" s="12">
        <v>10</v>
      </c>
      <c r="II26" s="12" t="s">
        <v>30</v>
      </c>
    </row>
    <row r="27" spans="1:243" s="11" customFormat="1" ht="25.5" customHeight="1">
      <c r="A27" s="28">
        <v>9.01</v>
      </c>
      <c r="B27" s="110" t="s">
        <v>78</v>
      </c>
      <c r="C27" s="29" t="s">
        <v>31</v>
      </c>
      <c r="D27" s="44">
        <v>29</v>
      </c>
      <c r="E27" s="45" t="s">
        <v>53</v>
      </c>
      <c r="F27" s="46">
        <v>49.2</v>
      </c>
      <c r="G27" s="47"/>
      <c r="H27" s="33"/>
      <c r="I27" s="34" t="s">
        <v>33</v>
      </c>
      <c r="J27" s="35">
        <f>IF(I27="Less(-)",-1,1)</f>
        <v>1</v>
      </c>
      <c r="K27" s="36" t="s">
        <v>44</v>
      </c>
      <c r="L27" s="36" t="s">
        <v>6</v>
      </c>
      <c r="M27" s="48"/>
      <c r="N27" s="47"/>
      <c r="O27" s="47"/>
      <c r="P27" s="49"/>
      <c r="Q27" s="47"/>
      <c r="R27" s="47"/>
      <c r="S27" s="4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50">
        <f>total_amount_ba($B$2,$D$2,D27,F27,J27,K27,M27)</f>
        <v>1426.8</v>
      </c>
      <c r="BB27" s="51">
        <f>BA27+SUM(N27:AZ27)</f>
        <v>1426.8</v>
      </c>
      <c r="BC27" s="43" t="str">
        <f>SpellNumber(L27,BB27)</f>
        <v>INR  One Thousand Four Hundred &amp; Twenty Six  and Paise Eighty Only</v>
      </c>
      <c r="IE27" s="12">
        <v>1.01</v>
      </c>
      <c r="IF27" s="12" t="s">
        <v>34</v>
      </c>
      <c r="IG27" s="12" t="s">
        <v>29</v>
      </c>
      <c r="IH27" s="12">
        <v>123.223</v>
      </c>
      <c r="II27" s="12" t="s">
        <v>32</v>
      </c>
    </row>
    <row r="28" spans="1:243" s="11" customFormat="1" ht="48.75" customHeight="1">
      <c r="A28" s="28">
        <v>10</v>
      </c>
      <c r="B28" s="108" t="s">
        <v>79</v>
      </c>
      <c r="C28" s="29" t="s">
        <v>31</v>
      </c>
      <c r="D28" s="44">
        <v>4</v>
      </c>
      <c r="E28" s="59" t="s">
        <v>52</v>
      </c>
      <c r="F28" s="60">
        <v>1300.25</v>
      </c>
      <c r="G28" s="47"/>
      <c r="H28" s="33"/>
      <c r="I28" s="34" t="s">
        <v>33</v>
      </c>
      <c r="J28" s="35">
        <f>IF(I28="Less(-)",-1,1)</f>
        <v>1</v>
      </c>
      <c r="K28" s="36" t="s">
        <v>44</v>
      </c>
      <c r="L28" s="36" t="s">
        <v>6</v>
      </c>
      <c r="M28" s="48"/>
      <c r="N28" s="47"/>
      <c r="O28" s="47"/>
      <c r="P28" s="49"/>
      <c r="Q28" s="47"/>
      <c r="R28" s="47"/>
      <c r="S28" s="4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50">
        <f>total_amount_ba($B$2,$D$2,D28,F28,J28,K28,M28)</f>
        <v>5201</v>
      </c>
      <c r="BB28" s="51">
        <f>BA28+SUM(N28:AZ28)</f>
        <v>5201</v>
      </c>
      <c r="BC28" s="43" t="str">
        <f>SpellNumber(L28,BB28)</f>
        <v>INR  Five Thousand Two Hundred &amp; One  Only</v>
      </c>
      <c r="IE28" s="12">
        <v>1.01</v>
      </c>
      <c r="IF28" s="12" t="s">
        <v>34</v>
      </c>
      <c r="IG28" s="12" t="s">
        <v>29</v>
      </c>
      <c r="IH28" s="12">
        <v>123.223</v>
      </c>
      <c r="II28" s="12" t="s">
        <v>32</v>
      </c>
    </row>
    <row r="29" spans="1:243" s="11" customFormat="1" ht="20.25" customHeight="1">
      <c r="A29" s="28">
        <v>11</v>
      </c>
      <c r="B29" s="109" t="s">
        <v>80</v>
      </c>
      <c r="C29" s="29" t="s">
        <v>27</v>
      </c>
      <c r="D29" s="30"/>
      <c r="E29" s="31"/>
      <c r="F29" s="32"/>
      <c r="G29" s="33"/>
      <c r="H29" s="33"/>
      <c r="I29" s="34"/>
      <c r="J29" s="35"/>
      <c r="K29" s="36"/>
      <c r="L29" s="36"/>
      <c r="M29" s="37"/>
      <c r="N29" s="38"/>
      <c r="O29" s="38"/>
      <c r="P29" s="39"/>
      <c r="Q29" s="38"/>
      <c r="R29" s="38"/>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c r="BB29" s="42"/>
      <c r="BC29" s="43"/>
      <c r="IE29" s="12">
        <v>1</v>
      </c>
      <c r="IF29" s="12" t="s">
        <v>28</v>
      </c>
      <c r="IG29" s="12" t="s">
        <v>29</v>
      </c>
      <c r="IH29" s="12">
        <v>10</v>
      </c>
      <c r="II29" s="12" t="s">
        <v>30</v>
      </c>
    </row>
    <row r="30" spans="1:243" s="11" customFormat="1" ht="19.5" customHeight="1">
      <c r="A30" s="28">
        <v>11.01</v>
      </c>
      <c r="B30" s="110" t="s">
        <v>81</v>
      </c>
      <c r="C30" s="29" t="s">
        <v>31</v>
      </c>
      <c r="D30" s="44">
        <v>29</v>
      </c>
      <c r="E30" s="45" t="s">
        <v>62</v>
      </c>
      <c r="F30" s="46">
        <v>422.3</v>
      </c>
      <c r="G30" s="47"/>
      <c r="H30" s="33"/>
      <c r="I30" s="34" t="s">
        <v>33</v>
      </c>
      <c r="J30" s="35">
        <f>IF(I30="Less(-)",-1,1)</f>
        <v>1</v>
      </c>
      <c r="K30" s="36" t="s">
        <v>44</v>
      </c>
      <c r="L30" s="36" t="s">
        <v>6</v>
      </c>
      <c r="M30" s="48"/>
      <c r="N30" s="47"/>
      <c r="O30" s="47"/>
      <c r="P30" s="49"/>
      <c r="Q30" s="47"/>
      <c r="R30" s="47"/>
      <c r="S30" s="4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50">
        <f>total_amount_ba($B$2,$D$2,D30,F30,J30,K30,M30)</f>
        <v>12246.7</v>
      </c>
      <c r="BB30" s="51">
        <f>BA30+SUM(N30:AZ30)</f>
        <v>12246.7</v>
      </c>
      <c r="BC30" s="43" t="str">
        <f>SpellNumber(L30,BB30)</f>
        <v>INR  Twelve Thousand Two Hundred &amp; Forty Six  and Paise Seventy Only</v>
      </c>
      <c r="IE30" s="12">
        <v>1.01</v>
      </c>
      <c r="IF30" s="12" t="s">
        <v>34</v>
      </c>
      <c r="IG30" s="12" t="s">
        <v>29</v>
      </c>
      <c r="IH30" s="12">
        <v>123.223</v>
      </c>
      <c r="II30" s="12" t="s">
        <v>32</v>
      </c>
    </row>
    <row r="31" spans="1:243" s="11" customFormat="1" ht="38.25" customHeight="1">
      <c r="A31" s="28">
        <v>12</v>
      </c>
      <c r="B31" s="109" t="s">
        <v>82</v>
      </c>
      <c r="C31" s="29" t="s">
        <v>27</v>
      </c>
      <c r="D31" s="30"/>
      <c r="E31" s="55"/>
      <c r="F31" s="56"/>
      <c r="G31" s="33"/>
      <c r="H31" s="33"/>
      <c r="I31" s="34"/>
      <c r="J31" s="35"/>
      <c r="K31" s="36"/>
      <c r="L31" s="36"/>
      <c r="M31" s="37"/>
      <c r="N31" s="38"/>
      <c r="O31" s="38"/>
      <c r="P31" s="39"/>
      <c r="Q31" s="38"/>
      <c r="R31" s="38"/>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1"/>
      <c r="BB31" s="42"/>
      <c r="BC31" s="43"/>
      <c r="IE31" s="12">
        <v>1</v>
      </c>
      <c r="IF31" s="12" t="s">
        <v>28</v>
      </c>
      <c r="IG31" s="12" t="s">
        <v>29</v>
      </c>
      <c r="IH31" s="12">
        <v>10</v>
      </c>
      <c r="II31" s="12" t="s">
        <v>30</v>
      </c>
    </row>
    <row r="32" spans="1:243" s="11" customFormat="1" ht="21" customHeight="1">
      <c r="A32" s="28">
        <v>12.01</v>
      </c>
      <c r="B32" s="110" t="s">
        <v>83</v>
      </c>
      <c r="C32" s="29" t="s">
        <v>31</v>
      </c>
      <c r="D32" s="44">
        <v>350</v>
      </c>
      <c r="E32" s="57" t="s">
        <v>168</v>
      </c>
      <c r="F32" s="58">
        <v>56.6</v>
      </c>
      <c r="G32" s="47"/>
      <c r="H32" s="33"/>
      <c r="I32" s="34" t="s">
        <v>33</v>
      </c>
      <c r="J32" s="35">
        <f>IF(I32="Less(-)",-1,1)</f>
        <v>1</v>
      </c>
      <c r="K32" s="36" t="s">
        <v>44</v>
      </c>
      <c r="L32" s="36" t="s">
        <v>6</v>
      </c>
      <c r="M32" s="48"/>
      <c r="N32" s="47"/>
      <c r="O32" s="47"/>
      <c r="P32" s="49"/>
      <c r="Q32" s="47"/>
      <c r="R32" s="47"/>
      <c r="S32" s="4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50">
        <f>total_amount_ba($B$2,$D$2,D32,F32,J32,K32,M32)</f>
        <v>19810</v>
      </c>
      <c r="BB32" s="51">
        <f>BA32+SUM(N32:AZ32)</f>
        <v>19810</v>
      </c>
      <c r="BC32" s="43" t="str">
        <f>SpellNumber(L32,BB32)</f>
        <v>INR  Nineteen Thousand Eight Hundred &amp; Ten  Only</v>
      </c>
      <c r="IE32" s="12">
        <v>1.01</v>
      </c>
      <c r="IF32" s="12" t="s">
        <v>34</v>
      </c>
      <c r="IG32" s="12" t="s">
        <v>29</v>
      </c>
      <c r="IH32" s="12">
        <v>123.223</v>
      </c>
      <c r="II32" s="12" t="s">
        <v>32</v>
      </c>
    </row>
    <row r="33" spans="1:243" s="11" customFormat="1" ht="78" customHeight="1">
      <c r="A33" s="28">
        <v>13</v>
      </c>
      <c r="B33" s="108" t="s">
        <v>84</v>
      </c>
      <c r="C33" s="29" t="s">
        <v>31</v>
      </c>
      <c r="D33" s="44">
        <v>4</v>
      </c>
      <c r="E33" s="45" t="s">
        <v>52</v>
      </c>
      <c r="F33" s="46">
        <v>7390.8</v>
      </c>
      <c r="G33" s="47"/>
      <c r="H33" s="33"/>
      <c r="I33" s="34" t="s">
        <v>33</v>
      </c>
      <c r="J33" s="35">
        <f>IF(I33="Less(-)",-1,1)</f>
        <v>1</v>
      </c>
      <c r="K33" s="36" t="s">
        <v>44</v>
      </c>
      <c r="L33" s="36" t="s">
        <v>6</v>
      </c>
      <c r="M33" s="48"/>
      <c r="N33" s="47"/>
      <c r="O33" s="47"/>
      <c r="P33" s="49"/>
      <c r="Q33" s="47"/>
      <c r="R33" s="47"/>
      <c r="S33" s="4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50">
        <f>total_amount_ba($B$2,$D$2,D33,F33,J33,K33,M33)</f>
        <v>29563.2</v>
      </c>
      <c r="BB33" s="51">
        <f>BA33+SUM(N33:AZ33)</f>
        <v>29563.2</v>
      </c>
      <c r="BC33" s="43" t="str">
        <f>SpellNumber(L33,BB33)</f>
        <v>INR  Twenty Nine Thousand Five Hundred &amp; Sixty Three  and Paise Twenty Only</v>
      </c>
      <c r="IE33" s="12">
        <v>1.01</v>
      </c>
      <c r="IF33" s="12" t="s">
        <v>34</v>
      </c>
      <c r="IG33" s="12" t="s">
        <v>29</v>
      </c>
      <c r="IH33" s="12">
        <v>123.223</v>
      </c>
      <c r="II33" s="12" t="s">
        <v>32</v>
      </c>
    </row>
    <row r="34" spans="1:243" s="11" customFormat="1" ht="34.5" customHeight="1">
      <c r="A34" s="28">
        <v>14</v>
      </c>
      <c r="B34" s="109" t="s">
        <v>85</v>
      </c>
      <c r="C34" s="29" t="s">
        <v>27</v>
      </c>
      <c r="D34" s="30"/>
      <c r="E34" s="31"/>
      <c r="F34" s="32"/>
      <c r="G34" s="33"/>
      <c r="H34" s="33"/>
      <c r="I34" s="34"/>
      <c r="J34" s="35"/>
      <c r="K34" s="36"/>
      <c r="L34" s="36"/>
      <c r="M34" s="37"/>
      <c r="N34" s="38"/>
      <c r="O34" s="38"/>
      <c r="P34" s="39"/>
      <c r="Q34" s="38"/>
      <c r="R34" s="38"/>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1"/>
      <c r="BB34" s="42"/>
      <c r="BC34" s="43"/>
      <c r="IE34" s="12">
        <v>1</v>
      </c>
      <c r="IF34" s="12" t="s">
        <v>28</v>
      </c>
      <c r="IG34" s="12" t="s">
        <v>29</v>
      </c>
      <c r="IH34" s="12">
        <v>10</v>
      </c>
      <c r="II34" s="12" t="s">
        <v>30</v>
      </c>
    </row>
    <row r="35" spans="1:243" s="11" customFormat="1" ht="34.5" customHeight="1">
      <c r="A35" s="28">
        <v>14.01</v>
      </c>
      <c r="B35" s="110" t="s">
        <v>86</v>
      </c>
      <c r="C35" s="29" t="s">
        <v>31</v>
      </c>
      <c r="D35" s="44">
        <v>4</v>
      </c>
      <c r="E35" s="45" t="s">
        <v>52</v>
      </c>
      <c r="F35" s="46">
        <v>4478.15</v>
      </c>
      <c r="G35" s="47"/>
      <c r="H35" s="33"/>
      <c r="I35" s="34" t="s">
        <v>33</v>
      </c>
      <c r="J35" s="35">
        <f>IF(I35="Less(-)",-1,1)</f>
        <v>1</v>
      </c>
      <c r="K35" s="36" t="s">
        <v>44</v>
      </c>
      <c r="L35" s="36" t="s">
        <v>6</v>
      </c>
      <c r="M35" s="48"/>
      <c r="N35" s="47"/>
      <c r="O35" s="47"/>
      <c r="P35" s="49"/>
      <c r="Q35" s="47"/>
      <c r="R35" s="47"/>
      <c r="S35" s="4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50">
        <f>total_amount_ba($B$2,$D$2,D35,F35,J35,K35,M35)</f>
        <v>17912.6</v>
      </c>
      <c r="BB35" s="51">
        <f>BA35+SUM(N35:AZ35)</f>
        <v>17912.6</v>
      </c>
      <c r="BC35" s="43" t="str">
        <f>SpellNumber(L35,BB35)</f>
        <v>INR  Seventeen Thousand Nine Hundred &amp; Twelve  and Paise Sixty Only</v>
      </c>
      <c r="IE35" s="12">
        <v>1.01</v>
      </c>
      <c r="IF35" s="12" t="s">
        <v>34</v>
      </c>
      <c r="IG35" s="12" t="s">
        <v>29</v>
      </c>
      <c r="IH35" s="12">
        <v>123.223</v>
      </c>
      <c r="II35" s="12" t="s">
        <v>32</v>
      </c>
    </row>
    <row r="36" spans="1:243" s="11" customFormat="1" ht="108" customHeight="1">
      <c r="A36" s="28">
        <v>15</v>
      </c>
      <c r="B36" s="108" t="s">
        <v>87</v>
      </c>
      <c r="C36" s="29" t="s">
        <v>31</v>
      </c>
      <c r="D36" s="44">
        <v>124</v>
      </c>
      <c r="E36" s="61" t="s">
        <v>62</v>
      </c>
      <c r="F36" s="62">
        <v>744.8</v>
      </c>
      <c r="G36" s="47"/>
      <c r="H36" s="33"/>
      <c r="I36" s="34" t="s">
        <v>33</v>
      </c>
      <c r="J36" s="35">
        <f>IF(I36="Less(-)",-1,1)</f>
        <v>1</v>
      </c>
      <c r="K36" s="36" t="s">
        <v>44</v>
      </c>
      <c r="L36" s="36" t="s">
        <v>6</v>
      </c>
      <c r="M36" s="48"/>
      <c r="N36" s="47"/>
      <c r="O36" s="47"/>
      <c r="P36" s="49"/>
      <c r="Q36" s="47"/>
      <c r="R36" s="47"/>
      <c r="S36" s="4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50">
        <f>total_amount_ba($B$2,$D$2,D36,F36,J36,K36,M36)</f>
        <v>92355.2</v>
      </c>
      <c r="BB36" s="51">
        <f>BA36+SUM(N36:AZ36)</f>
        <v>92355.2</v>
      </c>
      <c r="BC36" s="43" t="str">
        <f>SpellNumber(L36,BB36)</f>
        <v>INR  Ninety Two Thousand Three Hundred &amp; Fifty Five  and Paise Twenty Only</v>
      </c>
      <c r="IE36" s="12">
        <v>1.01</v>
      </c>
      <c r="IF36" s="12" t="s">
        <v>34</v>
      </c>
      <c r="IG36" s="12" t="s">
        <v>29</v>
      </c>
      <c r="IH36" s="12">
        <v>123.223</v>
      </c>
      <c r="II36" s="12" t="s">
        <v>32</v>
      </c>
    </row>
    <row r="37" spans="1:243" s="11" customFormat="1" ht="78.75" customHeight="1">
      <c r="A37" s="28">
        <v>16</v>
      </c>
      <c r="B37" s="108" t="s">
        <v>88</v>
      </c>
      <c r="C37" s="29" t="s">
        <v>31</v>
      </c>
      <c r="D37" s="44">
        <v>29</v>
      </c>
      <c r="E37" s="63" t="s">
        <v>62</v>
      </c>
      <c r="F37" s="64">
        <v>747.9</v>
      </c>
      <c r="G37" s="47"/>
      <c r="H37" s="33"/>
      <c r="I37" s="34" t="s">
        <v>33</v>
      </c>
      <c r="J37" s="35">
        <f>IF(I37="Less(-)",-1,1)</f>
        <v>1</v>
      </c>
      <c r="K37" s="36" t="s">
        <v>44</v>
      </c>
      <c r="L37" s="36" t="s">
        <v>6</v>
      </c>
      <c r="M37" s="48"/>
      <c r="N37" s="47"/>
      <c r="O37" s="47"/>
      <c r="P37" s="49"/>
      <c r="Q37" s="47"/>
      <c r="R37" s="47"/>
      <c r="S37" s="4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50">
        <f>total_amount_ba($B$2,$D$2,D37,F37,J37,K37,M37)</f>
        <v>21689.1</v>
      </c>
      <c r="BB37" s="51">
        <f>BA37+SUM(N37:AZ37)</f>
        <v>21689.1</v>
      </c>
      <c r="BC37" s="43" t="str">
        <f>SpellNumber(L37,BB37)</f>
        <v>INR  Twenty One Thousand Six Hundred &amp; Eighty Nine  and Paise Ten Only</v>
      </c>
      <c r="IE37" s="12">
        <v>1.01</v>
      </c>
      <c r="IF37" s="12" t="s">
        <v>34</v>
      </c>
      <c r="IG37" s="12" t="s">
        <v>29</v>
      </c>
      <c r="IH37" s="12">
        <v>123.223</v>
      </c>
      <c r="II37" s="12" t="s">
        <v>32</v>
      </c>
    </row>
    <row r="38" spans="1:243" s="11" customFormat="1" ht="48" customHeight="1">
      <c r="A38" s="28">
        <v>17</v>
      </c>
      <c r="B38" s="109" t="s">
        <v>89</v>
      </c>
      <c r="C38" s="29" t="s">
        <v>27</v>
      </c>
      <c r="D38" s="30"/>
      <c r="E38" s="31"/>
      <c r="F38" s="32"/>
      <c r="G38" s="33"/>
      <c r="H38" s="33"/>
      <c r="I38" s="34"/>
      <c r="J38" s="35"/>
      <c r="K38" s="36"/>
      <c r="L38" s="36"/>
      <c r="M38" s="37"/>
      <c r="N38" s="38"/>
      <c r="O38" s="38"/>
      <c r="P38" s="39"/>
      <c r="Q38" s="38"/>
      <c r="R38" s="38"/>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1"/>
      <c r="BB38" s="42"/>
      <c r="BC38" s="43"/>
      <c r="IE38" s="12">
        <v>1</v>
      </c>
      <c r="IF38" s="12" t="s">
        <v>28</v>
      </c>
      <c r="IG38" s="12" t="s">
        <v>29</v>
      </c>
      <c r="IH38" s="12">
        <v>10</v>
      </c>
      <c r="II38" s="12" t="s">
        <v>30</v>
      </c>
    </row>
    <row r="39" spans="1:243" s="11" customFormat="1" ht="24" customHeight="1">
      <c r="A39" s="28">
        <v>17.01</v>
      </c>
      <c r="B39" s="110" t="s">
        <v>90</v>
      </c>
      <c r="C39" s="29" t="s">
        <v>31</v>
      </c>
      <c r="D39" s="44">
        <v>2</v>
      </c>
      <c r="E39" s="57" t="s">
        <v>52</v>
      </c>
      <c r="F39" s="58">
        <v>5582.85</v>
      </c>
      <c r="G39" s="47"/>
      <c r="H39" s="33"/>
      <c r="I39" s="34" t="s">
        <v>33</v>
      </c>
      <c r="J39" s="35">
        <f>IF(I39="Less(-)",-1,1)</f>
        <v>1</v>
      </c>
      <c r="K39" s="36" t="s">
        <v>44</v>
      </c>
      <c r="L39" s="36" t="s">
        <v>6</v>
      </c>
      <c r="M39" s="48"/>
      <c r="N39" s="47"/>
      <c r="O39" s="47"/>
      <c r="P39" s="49"/>
      <c r="Q39" s="47"/>
      <c r="R39" s="47"/>
      <c r="S39" s="4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50">
        <f>total_amount_ba($B$2,$D$2,D39,F39,J39,K39,M39)</f>
        <v>11165.7</v>
      </c>
      <c r="BB39" s="51">
        <f>BA39+SUM(N39:AZ39)</f>
        <v>11165.7</v>
      </c>
      <c r="BC39" s="43" t="str">
        <f>SpellNumber(L39,BB39)</f>
        <v>INR  Eleven Thousand One Hundred &amp; Sixty Five  and Paise Seventy Only</v>
      </c>
      <c r="IE39" s="12">
        <v>1.01</v>
      </c>
      <c r="IF39" s="12" t="s">
        <v>34</v>
      </c>
      <c r="IG39" s="12" t="s">
        <v>29</v>
      </c>
      <c r="IH39" s="12">
        <v>123.223</v>
      </c>
      <c r="II39" s="12" t="s">
        <v>32</v>
      </c>
    </row>
    <row r="40" spans="1:243" s="11" customFormat="1" ht="23.25" customHeight="1">
      <c r="A40" s="28">
        <v>18</v>
      </c>
      <c r="B40" s="109" t="s">
        <v>91</v>
      </c>
      <c r="C40" s="29" t="s">
        <v>27</v>
      </c>
      <c r="D40" s="30"/>
      <c r="E40" s="31"/>
      <c r="F40" s="32"/>
      <c r="G40" s="33"/>
      <c r="H40" s="33"/>
      <c r="I40" s="34"/>
      <c r="J40" s="35"/>
      <c r="K40" s="36"/>
      <c r="L40" s="36"/>
      <c r="M40" s="37"/>
      <c r="N40" s="38"/>
      <c r="O40" s="38"/>
      <c r="P40" s="39"/>
      <c r="Q40" s="38"/>
      <c r="R40" s="38"/>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1"/>
      <c r="BB40" s="42"/>
      <c r="BC40" s="43"/>
      <c r="IE40" s="12">
        <v>1</v>
      </c>
      <c r="IF40" s="12" t="s">
        <v>28</v>
      </c>
      <c r="IG40" s="12" t="s">
        <v>29</v>
      </c>
      <c r="IH40" s="12">
        <v>10</v>
      </c>
      <c r="II40" s="12" t="s">
        <v>30</v>
      </c>
    </row>
    <row r="41" spans="1:243" s="11" customFormat="1" ht="28.5" customHeight="1">
      <c r="A41" s="28">
        <v>18.01</v>
      </c>
      <c r="B41" s="110" t="s">
        <v>92</v>
      </c>
      <c r="C41" s="29" t="s">
        <v>31</v>
      </c>
      <c r="D41" s="44">
        <v>111</v>
      </c>
      <c r="E41" s="57" t="s">
        <v>62</v>
      </c>
      <c r="F41" s="58">
        <v>180.85</v>
      </c>
      <c r="G41" s="47"/>
      <c r="H41" s="33"/>
      <c r="I41" s="34" t="s">
        <v>33</v>
      </c>
      <c r="J41" s="35">
        <f>IF(I41="Less(-)",-1,1)</f>
        <v>1</v>
      </c>
      <c r="K41" s="36" t="s">
        <v>44</v>
      </c>
      <c r="L41" s="36" t="s">
        <v>6</v>
      </c>
      <c r="M41" s="48"/>
      <c r="N41" s="47"/>
      <c r="O41" s="47"/>
      <c r="P41" s="49"/>
      <c r="Q41" s="47"/>
      <c r="R41" s="47"/>
      <c r="S41" s="4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50">
        <f>total_amount_ba($B$2,$D$2,D41,F41,J41,K41,M41)</f>
        <v>20074.35</v>
      </c>
      <c r="BB41" s="51">
        <f>BA41+SUM(N41:AZ41)</f>
        <v>20074.35</v>
      </c>
      <c r="BC41" s="43" t="str">
        <f>SpellNumber(L41,BB41)</f>
        <v>INR  Twenty Thousand  &amp;Seventy Four  and Paise Thirty Five Only</v>
      </c>
      <c r="IE41" s="12">
        <v>1.01</v>
      </c>
      <c r="IF41" s="12" t="s">
        <v>34</v>
      </c>
      <c r="IG41" s="12" t="s">
        <v>29</v>
      </c>
      <c r="IH41" s="12">
        <v>123.223</v>
      </c>
      <c r="II41" s="12" t="s">
        <v>32</v>
      </c>
    </row>
    <row r="42" spans="1:243" s="11" customFormat="1" ht="36" customHeight="1">
      <c r="A42" s="28">
        <v>19</v>
      </c>
      <c r="B42" s="109" t="s">
        <v>93</v>
      </c>
      <c r="C42" s="29" t="s">
        <v>27</v>
      </c>
      <c r="D42" s="30"/>
      <c r="E42" s="31"/>
      <c r="F42" s="32"/>
      <c r="G42" s="33"/>
      <c r="H42" s="33"/>
      <c r="I42" s="34"/>
      <c r="J42" s="35"/>
      <c r="K42" s="36"/>
      <c r="L42" s="36"/>
      <c r="M42" s="37"/>
      <c r="N42" s="38"/>
      <c r="O42" s="38"/>
      <c r="P42" s="39"/>
      <c r="Q42" s="38"/>
      <c r="R42" s="38"/>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1"/>
      <c r="BB42" s="42"/>
      <c r="BC42" s="43"/>
      <c r="IE42" s="12">
        <v>1</v>
      </c>
      <c r="IF42" s="12" t="s">
        <v>28</v>
      </c>
      <c r="IG42" s="12" t="s">
        <v>29</v>
      </c>
      <c r="IH42" s="12">
        <v>10</v>
      </c>
      <c r="II42" s="12" t="s">
        <v>30</v>
      </c>
    </row>
    <row r="43" spans="1:243" s="11" customFormat="1" ht="16.5" customHeight="1">
      <c r="A43" s="28">
        <v>19.01</v>
      </c>
      <c r="B43" s="110" t="s">
        <v>94</v>
      </c>
      <c r="C43" s="29" t="s">
        <v>31</v>
      </c>
      <c r="D43" s="44">
        <v>111</v>
      </c>
      <c r="E43" s="65" t="s">
        <v>53</v>
      </c>
      <c r="F43" s="66">
        <v>93.7</v>
      </c>
      <c r="G43" s="47"/>
      <c r="H43" s="33"/>
      <c r="I43" s="34" t="s">
        <v>33</v>
      </c>
      <c r="J43" s="35">
        <f>IF(I43="Less(-)",-1,1)</f>
        <v>1</v>
      </c>
      <c r="K43" s="36" t="s">
        <v>44</v>
      </c>
      <c r="L43" s="36" t="s">
        <v>6</v>
      </c>
      <c r="M43" s="48"/>
      <c r="N43" s="47"/>
      <c r="O43" s="47"/>
      <c r="P43" s="49"/>
      <c r="Q43" s="47"/>
      <c r="R43" s="47"/>
      <c r="S43" s="4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50">
        <f>total_amount_ba($B$2,$D$2,D43,F43,J43,K43,M43)</f>
        <v>10400.7</v>
      </c>
      <c r="BB43" s="51">
        <f>BA43+SUM(N43:AZ43)</f>
        <v>10400.7</v>
      </c>
      <c r="BC43" s="43" t="str">
        <f>SpellNumber(L43,BB43)</f>
        <v>INR  Ten Thousand Four Hundred    and Paise Seventy Only</v>
      </c>
      <c r="IE43" s="12">
        <v>1.01</v>
      </c>
      <c r="IF43" s="12" t="s">
        <v>34</v>
      </c>
      <c r="IG43" s="12" t="s">
        <v>29</v>
      </c>
      <c r="IH43" s="12">
        <v>123.223</v>
      </c>
      <c r="II43" s="12" t="s">
        <v>32</v>
      </c>
    </row>
    <row r="44" spans="1:243" s="11" customFormat="1" ht="36.75" customHeight="1">
      <c r="A44" s="28">
        <v>20</v>
      </c>
      <c r="B44" s="109" t="s">
        <v>95</v>
      </c>
      <c r="C44" s="29" t="s">
        <v>27</v>
      </c>
      <c r="D44" s="30"/>
      <c r="E44" s="65"/>
      <c r="F44" s="66"/>
      <c r="G44" s="33"/>
      <c r="H44" s="33"/>
      <c r="I44" s="34"/>
      <c r="J44" s="35"/>
      <c r="K44" s="36"/>
      <c r="L44" s="36"/>
      <c r="M44" s="37"/>
      <c r="N44" s="38"/>
      <c r="O44" s="38"/>
      <c r="P44" s="39"/>
      <c r="Q44" s="38"/>
      <c r="R44" s="38"/>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1"/>
      <c r="BB44" s="42"/>
      <c r="BC44" s="43"/>
      <c r="IE44" s="12">
        <v>1</v>
      </c>
      <c r="IF44" s="12" t="s">
        <v>28</v>
      </c>
      <c r="IG44" s="12" t="s">
        <v>29</v>
      </c>
      <c r="IH44" s="12">
        <v>10</v>
      </c>
      <c r="II44" s="12" t="s">
        <v>30</v>
      </c>
    </row>
    <row r="45" spans="1:243" s="11" customFormat="1" ht="16.5" customHeight="1">
      <c r="A45" s="28">
        <v>20.01</v>
      </c>
      <c r="B45" s="110" t="s">
        <v>96</v>
      </c>
      <c r="C45" s="29" t="s">
        <v>31</v>
      </c>
      <c r="D45" s="44">
        <v>23</v>
      </c>
      <c r="E45" s="45" t="s">
        <v>62</v>
      </c>
      <c r="F45" s="46">
        <v>112.3</v>
      </c>
      <c r="G45" s="47"/>
      <c r="H45" s="33"/>
      <c r="I45" s="34" t="s">
        <v>33</v>
      </c>
      <c r="J45" s="35">
        <f>IF(I45="Less(-)",-1,1)</f>
        <v>1</v>
      </c>
      <c r="K45" s="36" t="s">
        <v>44</v>
      </c>
      <c r="L45" s="36" t="s">
        <v>6</v>
      </c>
      <c r="M45" s="48"/>
      <c r="N45" s="47"/>
      <c r="O45" s="47"/>
      <c r="P45" s="49"/>
      <c r="Q45" s="47"/>
      <c r="R45" s="47"/>
      <c r="S45" s="4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50">
        <f>total_amount_ba($B$2,$D$2,D45,F45,J45,K45,M45)</f>
        <v>2582.9</v>
      </c>
      <c r="BB45" s="51">
        <f>BA45+SUM(N45:AZ45)</f>
        <v>2582.9</v>
      </c>
      <c r="BC45" s="43" t="str">
        <f>SpellNumber(L45,BB45)</f>
        <v>INR  Two Thousand Five Hundred &amp; Eighty Two  and Paise Ninety Only</v>
      </c>
      <c r="IE45" s="12">
        <v>1.01</v>
      </c>
      <c r="IF45" s="12" t="s">
        <v>34</v>
      </c>
      <c r="IG45" s="12" t="s">
        <v>29</v>
      </c>
      <c r="IH45" s="12">
        <v>123.223</v>
      </c>
      <c r="II45" s="12" t="s">
        <v>32</v>
      </c>
    </row>
    <row r="46" spans="1:243" s="11" customFormat="1" ht="48.75" customHeight="1">
      <c r="A46" s="28">
        <v>21</v>
      </c>
      <c r="B46" s="108" t="s">
        <v>97</v>
      </c>
      <c r="C46" s="29" t="s">
        <v>31</v>
      </c>
      <c r="D46" s="44">
        <v>180</v>
      </c>
      <c r="E46" s="45" t="s">
        <v>168</v>
      </c>
      <c r="F46" s="46">
        <v>67.6</v>
      </c>
      <c r="G46" s="47"/>
      <c r="H46" s="33"/>
      <c r="I46" s="34" t="s">
        <v>33</v>
      </c>
      <c r="J46" s="35">
        <f>IF(I46="Less(-)",-1,1)</f>
        <v>1</v>
      </c>
      <c r="K46" s="36" t="s">
        <v>44</v>
      </c>
      <c r="L46" s="36" t="s">
        <v>6</v>
      </c>
      <c r="M46" s="48"/>
      <c r="N46" s="47"/>
      <c r="O46" s="47"/>
      <c r="P46" s="49"/>
      <c r="Q46" s="47"/>
      <c r="R46" s="47"/>
      <c r="S46" s="4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50">
        <f>total_amount_ba($B$2,$D$2,D46,F46,J46,K46,M46)</f>
        <v>12168</v>
      </c>
      <c r="BB46" s="51">
        <f>BA46+SUM(N46:AZ46)</f>
        <v>12168</v>
      </c>
      <c r="BC46" s="43" t="str">
        <f>SpellNumber(L46,BB46)</f>
        <v>INR  Twelve Thousand One Hundred &amp; Sixty Eight  Only</v>
      </c>
      <c r="IE46" s="12">
        <v>1.01</v>
      </c>
      <c r="IF46" s="12" t="s">
        <v>34</v>
      </c>
      <c r="IG46" s="12" t="s">
        <v>29</v>
      </c>
      <c r="IH46" s="12">
        <v>123.223</v>
      </c>
      <c r="II46" s="12" t="s">
        <v>32</v>
      </c>
    </row>
    <row r="47" spans="1:243" s="11" customFormat="1" ht="62.25" customHeight="1">
      <c r="A47" s="28">
        <v>22</v>
      </c>
      <c r="B47" s="109" t="s">
        <v>98</v>
      </c>
      <c r="C47" s="29" t="s">
        <v>27</v>
      </c>
      <c r="D47" s="30"/>
      <c r="E47" s="61"/>
      <c r="F47" s="62"/>
      <c r="G47" s="33"/>
      <c r="H47" s="33"/>
      <c r="I47" s="34"/>
      <c r="J47" s="35"/>
      <c r="K47" s="36"/>
      <c r="L47" s="36"/>
      <c r="M47" s="37"/>
      <c r="N47" s="38"/>
      <c r="O47" s="38"/>
      <c r="P47" s="39"/>
      <c r="Q47" s="38"/>
      <c r="R47" s="38"/>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1"/>
      <c r="BB47" s="42"/>
      <c r="BC47" s="43"/>
      <c r="IE47" s="12">
        <v>1</v>
      </c>
      <c r="IF47" s="12" t="s">
        <v>28</v>
      </c>
      <c r="IG47" s="12" t="s">
        <v>29</v>
      </c>
      <c r="IH47" s="12">
        <v>10</v>
      </c>
      <c r="II47" s="12" t="s">
        <v>30</v>
      </c>
    </row>
    <row r="48" spans="1:243" s="11" customFormat="1" ht="39" customHeight="1">
      <c r="A48" s="28">
        <v>22.01</v>
      </c>
      <c r="B48" s="110" t="s">
        <v>99</v>
      </c>
      <c r="C48" s="29" t="s">
        <v>31</v>
      </c>
      <c r="D48" s="44">
        <v>15</v>
      </c>
      <c r="E48" s="104" t="s">
        <v>62</v>
      </c>
      <c r="F48" s="105">
        <v>2372.8</v>
      </c>
      <c r="G48" s="47"/>
      <c r="H48" s="33"/>
      <c r="I48" s="34" t="s">
        <v>33</v>
      </c>
      <c r="J48" s="35">
        <f>IF(I48="Less(-)",-1,1)</f>
        <v>1</v>
      </c>
      <c r="K48" s="36" t="s">
        <v>44</v>
      </c>
      <c r="L48" s="36" t="s">
        <v>6</v>
      </c>
      <c r="M48" s="48"/>
      <c r="N48" s="47"/>
      <c r="O48" s="47"/>
      <c r="P48" s="49"/>
      <c r="Q48" s="47"/>
      <c r="R48" s="47"/>
      <c r="S48" s="4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50">
        <f>total_amount_ba($B$2,$D$2,D48,F48,J48,K48,M48)</f>
        <v>35592</v>
      </c>
      <c r="BB48" s="51">
        <f>BA48+SUM(N48:AZ48)</f>
        <v>35592</v>
      </c>
      <c r="BC48" s="43" t="str">
        <f>SpellNumber(L48,BB48)</f>
        <v>INR  Thirty Five Thousand Five Hundred &amp; Ninety Two  Only</v>
      </c>
      <c r="IE48" s="12">
        <v>1.01</v>
      </c>
      <c r="IF48" s="12" t="s">
        <v>34</v>
      </c>
      <c r="IG48" s="12" t="s">
        <v>29</v>
      </c>
      <c r="IH48" s="12">
        <v>123.223</v>
      </c>
      <c r="II48" s="12" t="s">
        <v>32</v>
      </c>
    </row>
    <row r="49" spans="1:243" s="11" customFormat="1" ht="153.75" customHeight="1">
      <c r="A49" s="28">
        <v>23</v>
      </c>
      <c r="B49" s="109" t="s">
        <v>100</v>
      </c>
      <c r="C49" s="29" t="s">
        <v>27</v>
      </c>
      <c r="D49" s="30"/>
      <c r="E49" s="31"/>
      <c r="F49" s="32"/>
      <c r="G49" s="33"/>
      <c r="H49" s="33"/>
      <c r="I49" s="34"/>
      <c r="J49" s="35"/>
      <c r="K49" s="36"/>
      <c r="L49" s="36"/>
      <c r="M49" s="37"/>
      <c r="N49" s="38"/>
      <c r="O49" s="38"/>
      <c r="P49" s="39"/>
      <c r="Q49" s="38"/>
      <c r="R49" s="38"/>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1"/>
      <c r="BB49" s="42"/>
      <c r="BC49" s="43"/>
      <c r="IE49" s="12">
        <v>1</v>
      </c>
      <c r="IF49" s="12" t="s">
        <v>28</v>
      </c>
      <c r="IG49" s="12" t="s">
        <v>29</v>
      </c>
      <c r="IH49" s="12">
        <v>10</v>
      </c>
      <c r="II49" s="12" t="s">
        <v>30</v>
      </c>
    </row>
    <row r="50" spans="1:243" s="11" customFormat="1" ht="39" customHeight="1">
      <c r="A50" s="28">
        <v>23.01</v>
      </c>
      <c r="B50" s="110" t="s">
        <v>101</v>
      </c>
      <c r="C50" s="29" t="s">
        <v>31</v>
      </c>
      <c r="D50" s="44">
        <v>4</v>
      </c>
      <c r="E50" s="104" t="s">
        <v>168</v>
      </c>
      <c r="F50" s="105">
        <v>355.2</v>
      </c>
      <c r="G50" s="47"/>
      <c r="H50" s="33"/>
      <c r="I50" s="34" t="s">
        <v>33</v>
      </c>
      <c r="J50" s="35">
        <f>IF(I50="Less(-)",-1,1)</f>
        <v>1</v>
      </c>
      <c r="K50" s="36" t="s">
        <v>44</v>
      </c>
      <c r="L50" s="36" t="s">
        <v>6</v>
      </c>
      <c r="M50" s="48"/>
      <c r="N50" s="47"/>
      <c r="O50" s="47"/>
      <c r="P50" s="49"/>
      <c r="Q50" s="47"/>
      <c r="R50" s="47"/>
      <c r="S50" s="4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50">
        <f>total_amount_ba($B$2,$D$2,D50,F50,J50,K50,M50)</f>
        <v>1420.8</v>
      </c>
      <c r="BB50" s="51">
        <f>BA50+SUM(N50:AZ50)</f>
        <v>1420.8</v>
      </c>
      <c r="BC50" s="43" t="str">
        <f>SpellNumber(L50,BB50)</f>
        <v>INR  One Thousand Four Hundred &amp; Twenty  and Paise Eighty Only</v>
      </c>
      <c r="IE50" s="12">
        <v>1.01</v>
      </c>
      <c r="IF50" s="12" t="s">
        <v>34</v>
      </c>
      <c r="IG50" s="12" t="s">
        <v>29</v>
      </c>
      <c r="IH50" s="12">
        <v>123.223</v>
      </c>
      <c r="II50" s="12" t="s">
        <v>32</v>
      </c>
    </row>
    <row r="51" spans="1:243" s="11" customFormat="1" ht="53.25" customHeight="1">
      <c r="A51" s="28">
        <v>24</v>
      </c>
      <c r="B51" s="109" t="s">
        <v>102</v>
      </c>
      <c r="C51" s="29" t="s">
        <v>27</v>
      </c>
      <c r="D51" s="30"/>
      <c r="E51" s="31"/>
      <c r="F51" s="32"/>
      <c r="G51" s="33"/>
      <c r="H51" s="33"/>
      <c r="I51" s="34"/>
      <c r="J51" s="35"/>
      <c r="K51" s="36"/>
      <c r="L51" s="36"/>
      <c r="M51" s="37"/>
      <c r="N51" s="38"/>
      <c r="O51" s="38"/>
      <c r="P51" s="39"/>
      <c r="Q51" s="38"/>
      <c r="R51" s="38"/>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1"/>
      <c r="BB51" s="42"/>
      <c r="BC51" s="43"/>
      <c r="IE51" s="12">
        <v>1</v>
      </c>
      <c r="IF51" s="12" t="s">
        <v>28</v>
      </c>
      <c r="IG51" s="12" t="s">
        <v>29</v>
      </c>
      <c r="IH51" s="12">
        <v>10</v>
      </c>
      <c r="II51" s="12" t="s">
        <v>30</v>
      </c>
    </row>
    <row r="52" spans="1:243" s="11" customFormat="1" ht="23.25" customHeight="1">
      <c r="A52" s="28">
        <v>24.01</v>
      </c>
      <c r="B52" s="110" t="s">
        <v>103</v>
      </c>
      <c r="C52" s="29" t="s">
        <v>31</v>
      </c>
      <c r="D52" s="44">
        <v>18</v>
      </c>
      <c r="E52" s="59" t="s">
        <v>32</v>
      </c>
      <c r="F52" s="60">
        <v>51.1</v>
      </c>
      <c r="G52" s="47"/>
      <c r="H52" s="33"/>
      <c r="I52" s="34" t="s">
        <v>33</v>
      </c>
      <c r="J52" s="35">
        <f>IF(I52="Less(-)",-1,1)</f>
        <v>1</v>
      </c>
      <c r="K52" s="36" t="s">
        <v>44</v>
      </c>
      <c r="L52" s="36" t="s">
        <v>6</v>
      </c>
      <c r="M52" s="48"/>
      <c r="N52" s="47"/>
      <c r="O52" s="47"/>
      <c r="P52" s="49"/>
      <c r="Q52" s="47"/>
      <c r="R52" s="47"/>
      <c r="S52" s="4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50">
        <f>total_amount_ba($B$2,$D$2,D52,F52,J52,K52,M52)</f>
        <v>919.8</v>
      </c>
      <c r="BB52" s="51">
        <f>BA52+SUM(N52:AZ52)</f>
        <v>919.8</v>
      </c>
      <c r="BC52" s="43" t="str">
        <f>SpellNumber(L52,BB52)</f>
        <v>INR  Nine Hundred &amp; Nineteen  and Paise Eighty Only</v>
      </c>
      <c r="IE52" s="12">
        <v>1.01</v>
      </c>
      <c r="IF52" s="12" t="s">
        <v>34</v>
      </c>
      <c r="IG52" s="12" t="s">
        <v>29</v>
      </c>
      <c r="IH52" s="12">
        <v>123.223</v>
      </c>
      <c r="II52" s="12" t="s">
        <v>32</v>
      </c>
    </row>
    <row r="53" spans="1:243" s="11" customFormat="1" ht="50.25" customHeight="1">
      <c r="A53" s="28">
        <v>25</v>
      </c>
      <c r="B53" s="109" t="s">
        <v>104</v>
      </c>
      <c r="C53" s="29" t="s">
        <v>27</v>
      </c>
      <c r="D53" s="30"/>
      <c r="E53" s="61"/>
      <c r="F53" s="62"/>
      <c r="G53" s="33"/>
      <c r="H53" s="33"/>
      <c r="I53" s="34"/>
      <c r="J53" s="35"/>
      <c r="K53" s="36"/>
      <c r="L53" s="36"/>
      <c r="M53" s="37"/>
      <c r="N53" s="38"/>
      <c r="O53" s="38"/>
      <c r="P53" s="39"/>
      <c r="Q53" s="38"/>
      <c r="R53" s="38"/>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1"/>
      <c r="BB53" s="42"/>
      <c r="BC53" s="43"/>
      <c r="IE53" s="12">
        <v>1</v>
      </c>
      <c r="IF53" s="12" t="s">
        <v>28</v>
      </c>
      <c r="IG53" s="12" t="s">
        <v>29</v>
      </c>
      <c r="IH53" s="12">
        <v>10</v>
      </c>
      <c r="II53" s="12" t="s">
        <v>30</v>
      </c>
    </row>
    <row r="54" spans="1:243" s="11" customFormat="1" ht="22.5" customHeight="1">
      <c r="A54" s="28">
        <v>25.01</v>
      </c>
      <c r="B54" s="110" t="s">
        <v>105</v>
      </c>
      <c r="C54" s="29" t="s">
        <v>31</v>
      </c>
      <c r="D54" s="44">
        <v>9</v>
      </c>
      <c r="E54" s="104" t="s">
        <v>32</v>
      </c>
      <c r="F54" s="105">
        <v>88.1</v>
      </c>
      <c r="G54" s="47"/>
      <c r="H54" s="33"/>
      <c r="I54" s="34" t="s">
        <v>33</v>
      </c>
      <c r="J54" s="35">
        <f>IF(I54="Less(-)",-1,1)</f>
        <v>1</v>
      </c>
      <c r="K54" s="36" t="s">
        <v>44</v>
      </c>
      <c r="L54" s="36" t="s">
        <v>6</v>
      </c>
      <c r="M54" s="48"/>
      <c r="N54" s="47"/>
      <c r="O54" s="47"/>
      <c r="P54" s="49"/>
      <c r="Q54" s="47"/>
      <c r="R54" s="47"/>
      <c r="S54" s="49"/>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50">
        <f>total_amount_ba($B$2,$D$2,D54,F54,J54,K54,M54)</f>
        <v>792.9</v>
      </c>
      <c r="BB54" s="51">
        <f>BA54+SUM(N54:AZ54)</f>
        <v>792.9</v>
      </c>
      <c r="BC54" s="43" t="str">
        <f>SpellNumber(L54,BB54)</f>
        <v>INR  Seven Hundred &amp; Ninety Two  and Paise Ninety Only</v>
      </c>
      <c r="IE54" s="12">
        <v>1.01</v>
      </c>
      <c r="IF54" s="12" t="s">
        <v>34</v>
      </c>
      <c r="IG54" s="12" t="s">
        <v>29</v>
      </c>
      <c r="IH54" s="12">
        <v>123.223</v>
      </c>
      <c r="II54" s="12" t="s">
        <v>32</v>
      </c>
    </row>
    <row r="55" spans="1:243" s="11" customFormat="1" ht="51.75" customHeight="1">
      <c r="A55" s="28">
        <v>26</v>
      </c>
      <c r="B55" s="109" t="s">
        <v>106</v>
      </c>
      <c r="C55" s="29" t="s">
        <v>27</v>
      </c>
      <c r="D55" s="30"/>
      <c r="E55" s="31"/>
      <c r="F55" s="32"/>
      <c r="G55" s="33"/>
      <c r="H55" s="33"/>
      <c r="I55" s="34"/>
      <c r="J55" s="35"/>
      <c r="K55" s="36"/>
      <c r="L55" s="36"/>
      <c r="M55" s="37"/>
      <c r="N55" s="38"/>
      <c r="O55" s="38"/>
      <c r="P55" s="39"/>
      <c r="Q55" s="38"/>
      <c r="R55" s="38"/>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1"/>
      <c r="BB55" s="42"/>
      <c r="BC55" s="43"/>
      <c r="IE55" s="12">
        <v>1</v>
      </c>
      <c r="IF55" s="12" t="s">
        <v>28</v>
      </c>
      <c r="IG55" s="12" t="s">
        <v>29</v>
      </c>
      <c r="IH55" s="12">
        <v>10</v>
      </c>
      <c r="II55" s="12" t="s">
        <v>30</v>
      </c>
    </row>
    <row r="56" spans="1:243" s="11" customFormat="1" ht="18.75" customHeight="1">
      <c r="A56" s="28">
        <v>26.01</v>
      </c>
      <c r="B56" s="110" t="s">
        <v>107</v>
      </c>
      <c r="C56" s="29" t="s">
        <v>31</v>
      </c>
      <c r="D56" s="44">
        <v>9</v>
      </c>
      <c r="E56" s="104" t="s">
        <v>32</v>
      </c>
      <c r="F56" s="105">
        <v>212.45</v>
      </c>
      <c r="G56" s="47"/>
      <c r="H56" s="33"/>
      <c r="I56" s="34" t="s">
        <v>33</v>
      </c>
      <c r="J56" s="35">
        <f>IF(I56="Less(-)",-1,1)</f>
        <v>1</v>
      </c>
      <c r="K56" s="36" t="s">
        <v>44</v>
      </c>
      <c r="L56" s="36" t="s">
        <v>6</v>
      </c>
      <c r="M56" s="48"/>
      <c r="N56" s="47"/>
      <c r="O56" s="47"/>
      <c r="P56" s="49"/>
      <c r="Q56" s="47"/>
      <c r="R56" s="47"/>
      <c r="S56" s="49"/>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50">
        <f>total_amount_ba($B$2,$D$2,D56,F56,J56,K56,M56)</f>
        <v>1912.05</v>
      </c>
      <c r="BB56" s="51">
        <f>BA56+SUM(N56:AZ56)</f>
        <v>1912.05</v>
      </c>
      <c r="BC56" s="43" t="str">
        <f>SpellNumber(L56,BB56)</f>
        <v>INR  One Thousand Nine Hundred &amp; Twelve  and Paise Five Only</v>
      </c>
      <c r="IE56" s="12">
        <v>1.01</v>
      </c>
      <c r="IF56" s="12" t="s">
        <v>34</v>
      </c>
      <c r="IG56" s="12" t="s">
        <v>29</v>
      </c>
      <c r="IH56" s="12">
        <v>123.223</v>
      </c>
      <c r="II56" s="12" t="s">
        <v>32</v>
      </c>
    </row>
    <row r="57" spans="1:243" s="11" customFormat="1" ht="52.5" customHeight="1">
      <c r="A57" s="28">
        <v>27</v>
      </c>
      <c r="B57" s="109" t="s">
        <v>108</v>
      </c>
      <c r="C57" s="29" t="s">
        <v>27</v>
      </c>
      <c r="D57" s="30"/>
      <c r="E57" s="31"/>
      <c r="F57" s="32"/>
      <c r="G57" s="33"/>
      <c r="H57" s="33"/>
      <c r="I57" s="34"/>
      <c r="J57" s="35"/>
      <c r="K57" s="36"/>
      <c r="L57" s="36"/>
      <c r="M57" s="37"/>
      <c r="N57" s="38"/>
      <c r="O57" s="38"/>
      <c r="P57" s="39"/>
      <c r="Q57" s="38"/>
      <c r="R57" s="38"/>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1"/>
      <c r="BB57" s="42"/>
      <c r="BC57" s="43"/>
      <c r="IE57" s="12">
        <v>1</v>
      </c>
      <c r="IF57" s="12" t="s">
        <v>28</v>
      </c>
      <c r="IG57" s="12" t="s">
        <v>29</v>
      </c>
      <c r="IH57" s="12">
        <v>10</v>
      </c>
      <c r="II57" s="12" t="s">
        <v>30</v>
      </c>
    </row>
    <row r="58" spans="1:243" s="11" customFormat="1" ht="25.5" customHeight="1">
      <c r="A58" s="28">
        <v>27.01</v>
      </c>
      <c r="B58" s="110" t="s">
        <v>109</v>
      </c>
      <c r="C58" s="29" t="s">
        <v>31</v>
      </c>
      <c r="D58" s="44">
        <v>27</v>
      </c>
      <c r="E58" s="45" t="s">
        <v>32</v>
      </c>
      <c r="F58" s="46">
        <v>87.55</v>
      </c>
      <c r="G58" s="47"/>
      <c r="H58" s="33"/>
      <c r="I58" s="34" t="s">
        <v>33</v>
      </c>
      <c r="J58" s="35">
        <f>IF(I58="Less(-)",-1,1)</f>
        <v>1</v>
      </c>
      <c r="K58" s="36" t="s">
        <v>44</v>
      </c>
      <c r="L58" s="36" t="s">
        <v>6</v>
      </c>
      <c r="M58" s="48"/>
      <c r="N58" s="47"/>
      <c r="O58" s="47"/>
      <c r="P58" s="49"/>
      <c r="Q58" s="47"/>
      <c r="R58" s="47"/>
      <c r="S58" s="4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50">
        <f>total_amount_ba($B$2,$D$2,D58,F58,J58,K58,M58)</f>
        <v>2363.85</v>
      </c>
      <c r="BB58" s="51">
        <f>BA58+SUM(N58:AZ58)</f>
        <v>2363.85</v>
      </c>
      <c r="BC58" s="43" t="str">
        <f>SpellNumber(L58,BB58)</f>
        <v>INR  Two Thousand Three Hundred &amp; Sixty Three  and Paise Eighty Five Only</v>
      </c>
      <c r="IE58" s="12">
        <v>1.01</v>
      </c>
      <c r="IF58" s="12" t="s">
        <v>34</v>
      </c>
      <c r="IG58" s="12" t="s">
        <v>29</v>
      </c>
      <c r="IH58" s="12">
        <v>123.223</v>
      </c>
      <c r="II58" s="12" t="s">
        <v>32</v>
      </c>
    </row>
    <row r="59" spans="1:243" s="11" customFormat="1" ht="82.5" customHeight="1">
      <c r="A59" s="28">
        <v>28</v>
      </c>
      <c r="B59" s="109" t="s">
        <v>110</v>
      </c>
      <c r="C59" s="29" t="s">
        <v>27</v>
      </c>
      <c r="D59" s="30"/>
      <c r="E59" s="31"/>
      <c r="F59" s="32"/>
      <c r="G59" s="33"/>
      <c r="H59" s="33"/>
      <c r="I59" s="34"/>
      <c r="J59" s="35"/>
      <c r="K59" s="36"/>
      <c r="L59" s="36"/>
      <c r="M59" s="37"/>
      <c r="N59" s="38"/>
      <c r="O59" s="38"/>
      <c r="P59" s="39"/>
      <c r="Q59" s="38"/>
      <c r="R59" s="38"/>
      <c r="S59" s="39"/>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1"/>
      <c r="BB59" s="42"/>
      <c r="BC59" s="43"/>
      <c r="IE59" s="12">
        <v>1</v>
      </c>
      <c r="IF59" s="12" t="s">
        <v>28</v>
      </c>
      <c r="IG59" s="12" t="s">
        <v>29</v>
      </c>
      <c r="IH59" s="12">
        <v>10</v>
      </c>
      <c r="II59" s="12" t="s">
        <v>30</v>
      </c>
    </row>
    <row r="60" spans="1:243" s="11" customFormat="1" ht="35.25" customHeight="1">
      <c r="A60" s="28">
        <v>28.01</v>
      </c>
      <c r="B60" s="110" t="s">
        <v>111</v>
      </c>
      <c r="C60" s="29" t="s">
        <v>31</v>
      </c>
      <c r="D60" s="44">
        <v>6</v>
      </c>
      <c r="E60" s="45" t="s">
        <v>32</v>
      </c>
      <c r="F60" s="46">
        <v>3494.2</v>
      </c>
      <c r="G60" s="47"/>
      <c r="H60" s="33"/>
      <c r="I60" s="34" t="s">
        <v>33</v>
      </c>
      <c r="J60" s="35">
        <f>IF(I60="Less(-)",-1,1)</f>
        <v>1</v>
      </c>
      <c r="K60" s="36" t="s">
        <v>44</v>
      </c>
      <c r="L60" s="36" t="s">
        <v>6</v>
      </c>
      <c r="M60" s="48"/>
      <c r="N60" s="47"/>
      <c r="O60" s="47"/>
      <c r="P60" s="49"/>
      <c r="Q60" s="47"/>
      <c r="R60" s="47"/>
      <c r="S60" s="49"/>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50">
        <f>total_amount_ba($B$2,$D$2,D60,F60,J60,K60,M60)</f>
        <v>20965.2</v>
      </c>
      <c r="BB60" s="51">
        <f>BA60+SUM(N60:AZ60)</f>
        <v>20965.2</v>
      </c>
      <c r="BC60" s="43" t="str">
        <f>SpellNumber(L60,BB60)</f>
        <v>INR  Twenty Thousand Nine Hundred &amp; Sixty Five  and Paise Twenty Only</v>
      </c>
      <c r="IE60" s="12">
        <v>1.01</v>
      </c>
      <c r="IF60" s="12" t="s">
        <v>34</v>
      </c>
      <c r="IG60" s="12" t="s">
        <v>29</v>
      </c>
      <c r="IH60" s="12">
        <v>123.223</v>
      </c>
      <c r="II60" s="12" t="s">
        <v>32</v>
      </c>
    </row>
    <row r="61" spans="1:243" s="11" customFormat="1" ht="55.5" customHeight="1">
      <c r="A61" s="28">
        <v>29</v>
      </c>
      <c r="B61" s="109" t="s">
        <v>112</v>
      </c>
      <c r="C61" s="29" t="s">
        <v>27</v>
      </c>
      <c r="D61" s="30"/>
      <c r="E61" s="31"/>
      <c r="F61" s="32"/>
      <c r="G61" s="33"/>
      <c r="H61" s="33"/>
      <c r="I61" s="34"/>
      <c r="J61" s="35"/>
      <c r="K61" s="36"/>
      <c r="L61" s="36"/>
      <c r="M61" s="37"/>
      <c r="N61" s="38"/>
      <c r="O61" s="38"/>
      <c r="P61" s="39"/>
      <c r="Q61" s="38"/>
      <c r="R61" s="38"/>
      <c r="S61" s="39"/>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1"/>
      <c r="BB61" s="42"/>
      <c r="BC61" s="43"/>
      <c r="IE61" s="12">
        <v>1</v>
      </c>
      <c r="IF61" s="12" t="s">
        <v>28</v>
      </c>
      <c r="IG61" s="12" t="s">
        <v>29</v>
      </c>
      <c r="IH61" s="12">
        <v>10</v>
      </c>
      <c r="II61" s="12" t="s">
        <v>30</v>
      </c>
    </row>
    <row r="62" spans="1:243" s="11" customFormat="1" ht="35.25" customHeight="1">
      <c r="A62" s="28">
        <v>29.01</v>
      </c>
      <c r="B62" s="110" t="s">
        <v>113</v>
      </c>
      <c r="C62" s="29" t="s">
        <v>31</v>
      </c>
      <c r="D62" s="44">
        <v>3</v>
      </c>
      <c r="E62" s="57" t="s">
        <v>32</v>
      </c>
      <c r="F62" s="58">
        <v>2020.6</v>
      </c>
      <c r="G62" s="47"/>
      <c r="H62" s="33"/>
      <c r="I62" s="34" t="s">
        <v>33</v>
      </c>
      <c r="J62" s="35">
        <f>IF(I62="Less(-)",-1,1)</f>
        <v>1</v>
      </c>
      <c r="K62" s="36" t="s">
        <v>44</v>
      </c>
      <c r="L62" s="36" t="s">
        <v>6</v>
      </c>
      <c r="M62" s="48"/>
      <c r="N62" s="47"/>
      <c r="O62" s="47"/>
      <c r="P62" s="49"/>
      <c r="Q62" s="47"/>
      <c r="R62" s="47"/>
      <c r="S62" s="49"/>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50">
        <f>total_amount_ba($B$2,$D$2,D62,F62,J62,K62,M62)</f>
        <v>6061.8</v>
      </c>
      <c r="BB62" s="51">
        <f>BA62+SUM(N62:AZ62)</f>
        <v>6061.8</v>
      </c>
      <c r="BC62" s="43" t="str">
        <f>SpellNumber(L62,BB62)</f>
        <v>INR  Six Thousand  &amp;Sixty One  and Paise Eighty Only</v>
      </c>
      <c r="IE62" s="12">
        <v>1.01</v>
      </c>
      <c r="IF62" s="12" t="s">
        <v>34</v>
      </c>
      <c r="IG62" s="12" t="s">
        <v>29</v>
      </c>
      <c r="IH62" s="12">
        <v>123.223</v>
      </c>
      <c r="II62" s="12" t="s">
        <v>32</v>
      </c>
    </row>
    <row r="63" spans="1:243" s="11" customFormat="1" ht="81" customHeight="1">
      <c r="A63" s="28">
        <v>30</v>
      </c>
      <c r="B63" s="109" t="s">
        <v>114</v>
      </c>
      <c r="C63" s="29" t="s">
        <v>27</v>
      </c>
      <c r="D63" s="30"/>
      <c r="E63" s="31"/>
      <c r="F63" s="32"/>
      <c r="G63" s="33"/>
      <c r="H63" s="33"/>
      <c r="I63" s="34"/>
      <c r="J63" s="35"/>
      <c r="K63" s="36"/>
      <c r="L63" s="36"/>
      <c r="M63" s="37"/>
      <c r="N63" s="38"/>
      <c r="O63" s="38"/>
      <c r="P63" s="39"/>
      <c r="Q63" s="38"/>
      <c r="R63" s="38"/>
      <c r="S63" s="39"/>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1"/>
      <c r="BB63" s="42"/>
      <c r="BC63" s="43"/>
      <c r="IE63" s="12">
        <v>1</v>
      </c>
      <c r="IF63" s="12" t="s">
        <v>28</v>
      </c>
      <c r="IG63" s="12" t="s">
        <v>29</v>
      </c>
      <c r="IH63" s="12">
        <v>10</v>
      </c>
      <c r="II63" s="12" t="s">
        <v>30</v>
      </c>
    </row>
    <row r="64" spans="1:243" s="11" customFormat="1" ht="21" customHeight="1">
      <c r="A64" s="28">
        <v>30.01</v>
      </c>
      <c r="B64" s="110" t="s">
        <v>115</v>
      </c>
      <c r="C64" s="29" t="s">
        <v>31</v>
      </c>
      <c r="D64" s="44">
        <v>3</v>
      </c>
      <c r="E64" s="57" t="s">
        <v>32</v>
      </c>
      <c r="F64" s="58">
        <v>3494.15</v>
      </c>
      <c r="G64" s="47"/>
      <c r="H64" s="33"/>
      <c r="I64" s="34" t="s">
        <v>33</v>
      </c>
      <c r="J64" s="35">
        <f>IF(I64="Less(-)",-1,1)</f>
        <v>1</v>
      </c>
      <c r="K64" s="36" t="s">
        <v>44</v>
      </c>
      <c r="L64" s="36" t="s">
        <v>6</v>
      </c>
      <c r="M64" s="48"/>
      <c r="N64" s="47"/>
      <c r="O64" s="47"/>
      <c r="P64" s="49"/>
      <c r="Q64" s="47"/>
      <c r="R64" s="47"/>
      <c r="S64" s="49"/>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50">
        <f>total_amount_ba($B$2,$D$2,D64,F64,J64,K64,M64)</f>
        <v>10482.45</v>
      </c>
      <c r="BB64" s="51">
        <f>BA64+SUM(N64:AZ64)</f>
        <v>10482.45</v>
      </c>
      <c r="BC64" s="43" t="str">
        <f>SpellNumber(L64,BB64)</f>
        <v>INR  Ten Thousand Four Hundred &amp; Eighty Two  and Paise Forty Five Only</v>
      </c>
      <c r="IE64" s="12">
        <v>1.01</v>
      </c>
      <c r="IF64" s="12" t="s">
        <v>34</v>
      </c>
      <c r="IG64" s="12" t="s">
        <v>29</v>
      </c>
      <c r="IH64" s="12">
        <v>123.223</v>
      </c>
      <c r="II64" s="12" t="s">
        <v>32</v>
      </c>
    </row>
    <row r="65" spans="1:243" s="11" customFormat="1" ht="49.5" customHeight="1">
      <c r="A65" s="28">
        <v>31</v>
      </c>
      <c r="B65" s="109" t="s">
        <v>116</v>
      </c>
      <c r="C65" s="29" t="s">
        <v>27</v>
      </c>
      <c r="D65" s="30"/>
      <c r="E65" s="31"/>
      <c r="F65" s="32"/>
      <c r="G65" s="33"/>
      <c r="H65" s="33"/>
      <c r="I65" s="34"/>
      <c r="J65" s="35"/>
      <c r="K65" s="36"/>
      <c r="L65" s="36"/>
      <c r="M65" s="37"/>
      <c r="N65" s="38"/>
      <c r="O65" s="38"/>
      <c r="P65" s="39"/>
      <c r="Q65" s="38"/>
      <c r="R65" s="38"/>
      <c r="S65" s="39"/>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1"/>
      <c r="BB65" s="42"/>
      <c r="BC65" s="43"/>
      <c r="IE65" s="12">
        <v>1</v>
      </c>
      <c r="IF65" s="12" t="s">
        <v>28</v>
      </c>
      <c r="IG65" s="12" t="s">
        <v>29</v>
      </c>
      <c r="IH65" s="12">
        <v>10</v>
      </c>
      <c r="II65" s="12" t="s">
        <v>30</v>
      </c>
    </row>
    <row r="66" spans="1:243" s="11" customFormat="1" ht="21.75" customHeight="1">
      <c r="A66" s="28">
        <v>31.01</v>
      </c>
      <c r="B66" s="110" t="s">
        <v>117</v>
      </c>
      <c r="C66" s="29" t="s">
        <v>31</v>
      </c>
      <c r="D66" s="44">
        <v>3</v>
      </c>
      <c r="E66" s="45" t="s">
        <v>32</v>
      </c>
      <c r="F66" s="46">
        <v>752.8</v>
      </c>
      <c r="G66" s="47"/>
      <c r="H66" s="33"/>
      <c r="I66" s="34" t="s">
        <v>33</v>
      </c>
      <c r="J66" s="35">
        <f>IF(I66="Less(-)",-1,1)</f>
        <v>1</v>
      </c>
      <c r="K66" s="36" t="s">
        <v>44</v>
      </c>
      <c r="L66" s="36" t="s">
        <v>6</v>
      </c>
      <c r="M66" s="48"/>
      <c r="N66" s="47"/>
      <c r="O66" s="47"/>
      <c r="P66" s="49"/>
      <c r="Q66" s="47"/>
      <c r="R66" s="47"/>
      <c r="S66" s="49"/>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50">
        <f>total_amount_ba($B$2,$D$2,D66,F66,J66,K66,M66)</f>
        <v>2258.4</v>
      </c>
      <c r="BB66" s="51">
        <f>BA66+SUM(N66:AZ66)</f>
        <v>2258.4</v>
      </c>
      <c r="BC66" s="43" t="str">
        <f>SpellNumber(L66,BB66)</f>
        <v>INR  Two Thousand Two Hundred &amp; Fifty Eight  and Paise Forty Only</v>
      </c>
      <c r="IE66" s="12">
        <v>1.01</v>
      </c>
      <c r="IF66" s="12" t="s">
        <v>34</v>
      </c>
      <c r="IG66" s="12" t="s">
        <v>29</v>
      </c>
      <c r="IH66" s="12">
        <v>123.223</v>
      </c>
      <c r="II66" s="12" t="s">
        <v>32</v>
      </c>
    </row>
    <row r="67" spans="1:243" s="11" customFormat="1" ht="20.25" customHeight="1">
      <c r="A67" s="28">
        <v>32</v>
      </c>
      <c r="B67" s="109" t="s">
        <v>118</v>
      </c>
      <c r="C67" s="29" t="s">
        <v>27</v>
      </c>
      <c r="D67" s="30"/>
      <c r="E67" s="31"/>
      <c r="F67" s="32"/>
      <c r="G67" s="33"/>
      <c r="H67" s="33"/>
      <c r="I67" s="34"/>
      <c r="J67" s="35"/>
      <c r="K67" s="36"/>
      <c r="L67" s="36"/>
      <c r="M67" s="37"/>
      <c r="N67" s="38"/>
      <c r="O67" s="38"/>
      <c r="P67" s="39"/>
      <c r="Q67" s="38"/>
      <c r="R67" s="38"/>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1"/>
      <c r="BB67" s="42"/>
      <c r="BC67" s="43"/>
      <c r="IE67" s="12">
        <v>1</v>
      </c>
      <c r="IF67" s="12" t="s">
        <v>28</v>
      </c>
      <c r="IG67" s="12" t="s">
        <v>29</v>
      </c>
      <c r="IH67" s="12">
        <v>10</v>
      </c>
      <c r="II67" s="12" t="s">
        <v>30</v>
      </c>
    </row>
    <row r="68" spans="1:243" s="11" customFormat="1" ht="21" customHeight="1">
      <c r="A68" s="28">
        <v>32.01</v>
      </c>
      <c r="B68" s="110" t="s">
        <v>119</v>
      </c>
      <c r="C68" s="29" t="s">
        <v>31</v>
      </c>
      <c r="D68" s="44">
        <v>12</v>
      </c>
      <c r="E68" s="45" t="s">
        <v>32</v>
      </c>
      <c r="F68" s="46">
        <v>260.1</v>
      </c>
      <c r="G68" s="47"/>
      <c r="H68" s="33"/>
      <c r="I68" s="34" t="s">
        <v>33</v>
      </c>
      <c r="J68" s="35">
        <f>IF(I68="Less(-)",-1,1)</f>
        <v>1</v>
      </c>
      <c r="K68" s="36" t="s">
        <v>44</v>
      </c>
      <c r="L68" s="36" t="s">
        <v>6</v>
      </c>
      <c r="M68" s="48"/>
      <c r="N68" s="47"/>
      <c r="O68" s="47"/>
      <c r="P68" s="49"/>
      <c r="Q68" s="47"/>
      <c r="R68" s="47"/>
      <c r="S68" s="49"/>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50">
        <f>total_amount_ba($B$2,$D$2,D68,F68,J68,K68,M68)</f>
        <v>3121.2</v>
      </c>
      <c r="BB68" s="51">
        <f>BA68+SUM(N68:AZ68)</f>
        <v>3121.2</v>
      </c>
      <c r="BC68" s="43" t="str">
        <f>SpellNumber(L68,BB68)</f>
        <v>INR  Three Thousand One Hundred &amp; Twenty One  and Paise Twenty Only</v>
      </c>
      <c r="IE68" s="12">
        <v>1.01</v>
      </c>
      <c r="IF68" s="12" t="s">
        <v>34</v>
      </c>
      <c r="IG68" s="12" t="s">
        <v>29</v>
      </c>
      <c r="IH68" s="12">
        <v>123.223</v>
      </c>
      <c r="II68" s="12" t="s">
        <v>32</v>
      </c>
    </row>
    <row r="69" spans="1:243" s="11" customFormat="1" ht="21.75" customHeight="1">
      <c r="A69" s="28">
        <v>33</v>
      </c>
      <c r="B69" s="109" t="s">
        <v>120</v>
      </c>
      <c r="C69" s="29" t="s">
        <v>27</v>
      </c>
      <c r="D69" s="30"/>
      <c r="E69" s="31"/>
      <c r="F69" s="32"/>
      <c r="G69" s="33"/>
      <c r="H69" s="33"/>
      <c r="I69" s="34"/>
      <c r="J69" s="35"/>
      <c r="K69" s="36"/>
      <c r="L69" s="36"/>
      <c r="M69" s="37"/>
      <c r="N69" s="38"/>
      <c r="O69" s="38"/>
      <c r="P69" s="39"/>
      <c r="Q69" s="38"/>
      <c r="R69" s="38"/>
      <c r="S69" s="39"/>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1"/>
      <c r="BB69" s="42"/>
      <c r="BC69" s="43"/>
      <c r="IE69" s="12">
        <v>1</v>
      </c>
      <c r="IF69" s="12" t="s">
        <v>28</v>
      </c>
      <c r="IG69" s="12" t="s">
        <v>29</v>
      </c>
      <c r="IH69" s="12">
        <v>10</v>
      </c>
      <c r="II69" s="12" t="s">
        <v>30</v>
      </c>
    </row>
    <row r="70" spans="1:243" s="11" customFormat="1" ht="21" customHeight="1">
      <c r="A70" s="28">
        <v>33.01</v>
      </c>
      <c r="B70" s="110" t="s">
        <v>121</v>
      </c>
      <c r="C70" s="29" t="s">
        <v>31</v>
      </c>
      <c r="D70" s="44">
        <v>12</v>
      </c>
      <c r="E70" s="61" t="s">
        <v>32</v>
      </c>
      <c r="F70" s="62">
        <v>260.1</v>
      </c>
      <c r="G70" s="47"/>
      <c r="H70" s="33"/>
      <c r="I70" s="34" t="s">
        <v>33</v>
      </c>
      <c r="J70" s="35">
        <f>IF(I70="Less(-)",-1,1)</f>
        <v>1</v>
      </c>
      <c r="K70" s="36" t="s">
        <v>44</v>
      </c>
      <c r="L70" s="36" t="s">
        <v>6</v>
      </c>
      <c r="M70" s="48"/>
      <c r="N70" s="47"/>
      <c r="O70" s="47"/>
      <c r="P70" s="49"/>
      <c r="Q70" s="47"/>
      <c r="R70" s="47"/>
      <c r="S70" s="49"/>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50">
        <f>total_amount_ba($B$2,$D$2,D70,F70,J70,K70,M70)</f>
        <v>3121.2</v>
      </c>
      <c r="BB70" s="51">
        <f>BA70+SUM(N70:AZ70)</f>
        <v>3121.2</v>
      </c>
      <c r="BC70" s="43" t="str">
        <f>SpellNumber(L70,BB70)</f>
        <v>INR  Three Thousand One Hundred &amp; Twenty One  and Paise Twenty Only</v>
      </c>
      <c r="IE70" s="12">
        <v>1.01</v>
      </c>
      <c r="IF70" s="12" t="s">
        <v>34</v>
      </c>
      <c r="IG70" s="12" t="s">
        <v>29</v>
      </c>
      <c r="IH70" s="12">
        <v>123.223</v>
      </c>
      <c r="II70" s="12" t="s">
        <v>32</v>
      </c>
    </row>
    <row r="71" spans="1:243" s="11" customFormat="1" ht="33" customHeight="1">
      <c r="A71" s="28">
        <v>34</v>
      </c>
      <c r="B71" s="109" t="s">
        <v>122</v>
      </c>
      <c r="C71" s="29" t="s">
        <v>27</v>
      </c>
      <c r="D71" s="30"/>
      <c r="E71" s="31"/>
      <c r="F71" s="32"/>
      <c r="G71" s="33"/>
      <c r="H71" s="33"/>
      <c r="I71" s="34"/>
      <c r="J71" s="35"/>
      <c r="K71" s="36"/>
      <c r="L71" s="36"/>
      <c r="M71" s="37"/>
      <c r="N71" s="38"/>
      <c r="O71" s="38"/>
      <c r="P71" s="39"/>
      <c r="Q71" s="38"/>
      <c r="R71" s="38"/>
      <c r="S71" s="39"/>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1"/>
      <c r="BB71" s="42"/>
      <c r="BC71" s="43"/>
      <c r="IE71" s="12">
        <v>1</v>
      </c>
      <c r="IF71" s="12" t="s">
        <v>28</v>
      </c>
      <c r="IG71" s="12" t="s">
        <v>29</v>
      </c>
      <c r="IH71" s="12">
        <v>10</v>
      </c>
      <c r="II71" s="12" t="s">
        <v>30</v>
      </c>
    </row>
    <row r="72" spans="1:243" s="11" customFormat="1" ht="24.75" customHeight="1">
      <c r="A72" s="28">
        <v>34.01</v>
      </c>
      <c r="B72" s="111" t="s">
        <v>123</v>
      </c>
      <c r="C72" s="29" t="s">
        <v>31</v>
      </c>
      <c r="D72" s="44">
        <v>45</v>
      </c>
      <c r="E72" s="61" t="s">
        <v>61</v>
      </c>
      <c r="F72" s="62">
        <v>160.2</v>
      </c>
      <c r="G72" s="47"/>
      <c r="H72" s="33"/>
      <c r="I72" s="34" t="s">
        <v>33</v>
      </c>
      <c r="J72" s="35">
        <f>IF(I72="Less(-)",-1,1)</f>
        <v>1</v>
      </c>
      <c r="K72" s="36" t="s">
        <v>44</v>
      </c>
      <c r="L72" s="36" t="s">
        <v>6</v>
      </c>
      <c r="M72" s="48"/>
      <c r="N72" s="47"/>
      <c r="O72" s="47"/>
      <c r="P72" s="49"/>
      <c r="Q72" s="47"/>
      <c r="R72" s="47"/>
      <c r="S72" s="49"/>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50">
        <f>total_amount_ba($B$2,$D$2,D72,F72,J72,K72,M72)</f>
        <v>7209</v>
      </c>
      <c r="BB72" s="51">
        <f>BA72+SUM(N72:AZ72)</f>
        <v>7209</v>
      </c>
      <c r="BC72" s="43" t="str">
        <f>SpellNumber(L72,BB72)</f>
        <v>INR  Seven Thousand Two Hundred &amp; Nine  Only</v>
      </c>
      <c r="IE72" s="12">
        <v>1.01</v>
      </c>
      <c r="IF72" s="12" t="s">
        <v>34</v>
      </c>
      <c r="IG72" s="12" t="s">
        <v>29</v>
      </c>
      <c r="IH72" s="12">
        <v>123.223</v>
      </c>
      <c r="II72" s="12" t="s">
        <v>32</v>
      </c>
    </row>
    <row r="73" spans="1:243" s="11" customFormat="1" ht="33" customHeight="1">
      <c r="A73" s="28">
        <v>34.02</v>
      </c>
      <c r="B73" s="110" t="s">
        <v>124</v>
      </c>
      <c r="C73" s="29" t="s">
        <v>31</v>
      </c>
      <c r="D73" s="44">
        <v>45</v>
      </c>
      <c r="E73" s="61" t="s">
        <v>61</v>
      </c>
      <c r="F73" s="62">
        <v>186.3</v>
      </c>
      <c r="G73" s="47"/>
      <c r="H73" s="33"/>
      <c r="I73" s="34" t="s">
        <v>33</v>
      </c>
      <c r="J73" s="35">
        <f>IF(I73="Less(-)",-1,1)</f>
        <v>1</v>
      </c>
      <c r="K73" s="36" t="s">
        <v>44</v>
      </c>
      <c r="L73" s="36" t="s">
        <v>6</v>
      </c>
      <c r="M73" s="48"/>
      <c r="N73" s="47"/>
      <c r="O73" s="47"/>
      <c r="P73" s="49"/>
      <c r="Q73" s="47"/>
      <c r="R73" s="47"/>
      <c r="S73" s="49"/>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50">
        <f>total_amount_ba($B$2,$D$2,D73,F73,J73,K73,M73)</f>
        <v>8383.5</v>
      </c>
      <c r="BB73" s="51">
        <f>BA73+SUM(N73:AZ73)</f>
        <v>8383.5</v>
      </c>
      <c r="BC73" s="43" t="str">
        <f>SpellNumber(L73,BB73)</f>
        <v>INR  Eight Thousand Three Hundred &amp; Eighty Three  and Paise Fifty Only</v>
      </c>
      <c r="IE73" s="12">
        <v>1.01</v>
      </c>
      <c r="IF73" s="12" t="s">
        <v>34</v>
      </c>
      <c r="IG73" s="12" t="s">
        <v>29</v>
      </c>
      <c r="IH73" s="12">
        <v>123.223</v>
      </c>
      <c r="II73" s="12" t="s">
        <v>32</v>
      </c>
    </row>
    <row r="74" spans="1:243" s="11" customFormat="1" ht="39.75" customHeight="1">
      <c r="A74" s="28">
        <v>35</v>
      </c>
      <c r="B74" s="109" t="s">
        <v>125</v>
      </c>
      <c r="C74" s="29" t="s">
        <v>27</v>
      </c>
      <c r="D74" s="30"/>
      <c r="E74" s="61"/>
      <c r="F74" s="62"/>
      <c r="G74" s="33"/>
      <c r="H74" s="33"/>
      <c r="I74" s="34"/>
      <c r="J74" s="35"/>
      <c r="K74" s="36"/>
      <c r="L74" s="36"/>
      <c r="M74" s="37"/>
      <c r="N74" s="38"/>
      <c r="O74" s="38"/>
      <c r="P74" s="39"/>
      <c r="Q74" s="38"/>
      <c r="R74" s="38"/>
      <c r="S74" s="39"/>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1"/>
      <c r="BB74" s="42"/>
      <c r="BC74" s="43"/>
      <c r="IE74" s="12">
        <v>1</v>
      </c>
      <c r="IF74" s="12" t="s">
        <v>28</v>
      </c>
      <c r="IG74" s="12" t="s">
        <v>29</v>
      </c>
      <c r="IH74" s="12">
        <v>10</v>
      </c>
      <c r="II74" s="12" t="s">
        <v>30</v>
      </c>
    </row>
    <row r="75" spans="1:243" s="11" customFormat="1" ht="24" customHeight="1">
      <c r="A75" s="28">
        <v>35.01</v>
      </c>
      <c r="B75" s="110" t="s">
        <v>126</v>
      </c>
      <c r="C75" s="29" t="s">
        <v>31</v>
      </c>
      <c r="D75" s="44">
        <v>15</v>
      </c>
      <c r="E75" s="70" t="s">
        <v>32</v>
      </c>
      <c r="F75" s="71">
        <v>216.25</v>
      </c>
      <c r="G75" s="47"/>
      <c r="H75" s="33"/>
      <c r="I75" s="34" t="s">
        <v>33</v>
      </c>
      <c r="J75" s="35">
        <f>IF(I75="Less(-)",-1,1)</f>
        <v>1</v>
      </c>
      <c r="K75" s="36" t="s">
        <v>44</v>
      </c>
      <c r="L75" s="36" t="s">
        <v>6</v>
      </c>
      <c r="M75" s="48"/>
      <c r="N75" s="47"/>
      <c r="O75" s="47"/>
      <c r="P75" s="49"/>
      <c r="Q75" s="47"/>
      <c r="R75" s="47"/>
      <c r="S75" s="49"/>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50">
        <f>total_amount_ba($B$2,$D$2,D75,F75,J75,K75,M75)</f>
        <v>3243.75</v>
      </c>
      <c r="BB75" s="51">
        <f>BA75+SUM(N75:AZ75)</f>
        <v>3243.75</v>
      </c>
      <c r="BC75" s="43" t="str">
        <f>SpellNumber(L75,BB75)</f>
        <v>INR  Three Thousand Two Hundred &amp; Forty Three  and Paise Seventy Five Only</v>
      </c>
      <c r="IE75" s="12">
        <v>1.01</v>
      </c>
      <c r="IF75" s="12" t="s">
        <v>34</v>
      </c>
      <c r="IG75" s="12" t="s">
        <v>29</v>
      </c>
      <c r="IH75" s="12">
        <v>123.223</v>
      </c>
      <c r="II75" s="12" t="s">
        <v>32</v>
      </c>
    </row>
    <row r="76" spans="1:243" s="11" customFormat="1" ht="37.5" customHeight="1">
      <c r="A76" s="28">
        <v>36</v>
      </c>
      <c r="B76" s="109" t="s">
        <v>127</v>
      </c>
      <c r="C76" s="29" t="s">
        <v>27</v>
      </c>
      <c r="D76" s="30"/>
      <c r="E76" s="31"/>
      <c r="F76" s="32"/>
      <c r="G76" s="33"/>
      <c r="H76" s="33"/>
      <c r="I76" s="34"/>
      <c r="J76" s="35"/>
      <c r="K76" s="36"/>
      <c r="L76" s="36"/>
      <c r="M76" s="37"/>
      <c r="N76" s="38"/>
      <c r="O76" s="38"/>
      <c r="P76" s="39"/>
      <c r="Q76" s="38"/>
      <c r="R76" s="38"/>
      <c r="S76" s="39"/>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1"/>
      <c r="BB76" s="42"/>
      <c r="BC76" s="43"/>
      <c r="IE76" s="12">
        <v>1</v>
      </c>
      <c r="IF76" s="12" t="s">
        <v>28</v>
      </c>
      <c r="IG76" s="12" t="s">
        <v>29</v>
      </c>
      <c r="IH76" s="12">
        <v>10</v>
      </c>
      <c r="II76" s="12" t="s">
        <v>30</v>
      </c>
    </row>
    <row r="77" spans="1:243" s="11" customFormat="1" ht="24.75" customHeight="1">
      <c r="A77" s="28">
        <v>36.01</v>
      </c>
      <c r="B77" s="111" t="s">
        <v>128</v>
      </c>
      <c r="C77" s="29" t="s">
        <v>27</v>
      </c>
      <c r="D77" s="30"/>
      <c r="E77" s="61"/>
      <c r="F77" s="62"/>
      <c r="G77" s="33"/>
      <c r="H77" s="33"/>
      <c r="I77" s="34"/>
      <c r="J77" s="35"/>
      <c r="K77" s="36"/>
      <c r="L77" s="36"/>
      <c r="M77" s="37"/>
      <c r="N77" s="38"/>
      <c r="O77" s="38"/>
      <c r="P77" s="39"/>
      <c r="Q77" s="38"/>
      <c r="R77" s="38"/>
      <c r="S77" s="39"/>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1"/>
      <c r="BB77" s="42"/>
      <c r="BC77" s="43"/>
      <c r="IE77" s="12">
        <v>1</v>
      </c>
      <c r="IF77" s="12" t="s">
        <v>28</v>
      </c>
      <c r="IG77" s="12" t="s">
        <v>29</v>
      </c>
      <c r="IH77" s="12">
        <v>10</v>
      </c>
      <c r="II77" s="12" t="s">
        <v>30</v>
      </c>
    </row>
    <row r="78" spans="1:243" s="11" customFormat="1" ht="21.75" customHeight="1">
      <c r="A78" s="28">
        <v>36.02</v>
      </c>
      <c r="B78" s="110" t="s">
        <v>129</v>
      </c>
      <c r="C78" s="29" t="s">
        <v>31</v>
      </c>
      <c r="D78" s="44">
        <v>3</v>
      </c>
      <c r="E78" s="67" t="s">
        <v>32</v>
      </c>
      <c r="F78" s="68">
        <v>75.6</v>
      </c>
      <c r="G78" s="47"/>
      <c r="H78" s="33"/>
      <c r="I78" s="34" t="s">
        <v>33</v>
      </c>
      <c r="J78" s="35">
        <f>IF(I78="Less(-)",-1,1)</f>
        <v>1</v>
      </c>
      <c r="K78" s="36" t="s">
        <v>44</v>
      </c>
      <c r="L78" s="36" t="s">
        <v>6</v>
      </c>
      <c r="M78" s="48"/>
      <c r="N78" s="47"/>
      <c r="O78" s="47"/>
      <c r="P78" s="49"/>
      <c r="Q78" s="47"/>
      <c r="R78" s="47"/>
      <c r="S78" s="49"/>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50">
        <f>total_amount_ba($B$2,$D$2,D78,F78,J78,K78,M78)</f>
        <v>226.8</v>
      </c>
      <c r="BB78" s="51">
        <f>BA78+SUM(N78:AZ78)</f>
        <v>226.8</v>
      </c>
      <c r="BC78" s="43" t="str">
        <f>SpellNumber(L78,BB78)</f>
        <v>INR  Two Hundred &amp; Twenty Six  and Paise Eighty Only</v>
      </c>
      <c r="IE78" s="12">
        <v>1.01</v>
      </c>
      <c r="IF78" s="12" t="s">
        <v>34</v>
      </c>
      <c r="IG78" s="12" t="s">
        <v>29</v>
      </c>
      <c r="IH78" s="12">
        <v>123.223</v>
      </c>
      <c r="II78" s="12" t="s">
        <v>32</v>
      </c>
    </row>
    <row r="79" spans="1:243" s="11" customFormat="1" ht="51" customHeight="1">
      <c r="A79" s="28">
        <v>37</v>
      </c>
      <c r="B79" s="109" t="s">
        <v>130</v>
      </c>
      <c r="C79" s="29" t="s">
        <v>27</v>
      </c>
      <c r="D79" s="30"/>
      <c r="E79" s="61"/>
      <c r="F79" s="62"/>
      <c r="G79" s="33"/>
      <c r="H79" s="33"/>
      <c r="I79" s="34"/>
      <c r="J79" s="35"/>
      <c r="K79" s="36"/>
      <c r="L79" s="36"/>
      <c r="M79" s="37"/>
      <c r="N79" s="38"/>
      <c r="O79" s="38"/>
      <c r="P79" s="39"/>
      <c r="Q79" s="38"/>
      <c r="R79" s="38"/>
      <c r="S79" s="39"/>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1"/>
      <c r="BB79" s="42"/>
      <c r="BC79" s="43"/>
      <c r="IE79" s="12">
        <v>1</v>
      </c>
      <c r="IF79" s="12" t="s">
        <v>28</v>
      </c>
      <c r="IG79" s="12" t="s">
        <v>29</v>
      </c>
      <c r="IH79" s="12">
        <v>10</v>
      </c>
      <c r="II79" s="12" t="s">
        <v>30</v>
      </c>
    </row>
    <row r="80" spans="1:243" s="11" customFormat="1" ht="36" customHeight="1">
      <c r="A80" s="28">
        <v>37.01</v>
      </c>
      <c r="B80" s="110" t="s">
        <v>131</v>
      </c>
      <c r="C80" s="29" t="s">
        <v>31</v>
      </c>
      <c r="D80" s="44">
        <v>3</v>
      </c>
      <c r="E80" s="70" t="s">
        <v>32</v>
      </c>
      <c r="F80" s="71">
        <v>390.2</v>
      </c>
      <c r="G80" s="47"/>
      <c r="H80" s="33"/>
      <c r="I80" s="34" t="s">
        <v>33</v>
      </c>
      <c r="J80" s="35">
        <f>IF(I80="Less(-)",-1,1)</f>
        <v>1</v>
      </c>
      <c r="K80" s="36" t="s">
        <v>44</v>
      </c>
      <c r="L80" s="36" t="s">
        <v>6</v>
      </c>
      <c r="M80" s="48"/>
      <c r="N80" s="47"/>
      <c r="O80" s="47"/>
      <c r="P80" s="49"/>
      <c r="Q80" s="47"/>
      <c r="R80" s="47"/>
      <c r="S80" s="49"/>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50">
        <f>total_amount_ba($B$2,$D$2,D80,F80,J80,K80,M80)</f>
        <v>1170.6</v>
      </c>
      <c r="BB80" s="51">
        <f>BA80+SUM(N80:AZ80)</f>
        <v>1170.6</v>
      </c>
      <c r="BC80" s="43" t="str">
        <f>SpellNumber(L80,BB80)</f>
        <v>INR  One Thousand One Hundred &amp; Seventy  and Paise Sixty Only</v>
      </c>
      <c r="IE80" s="12">
        <v>1.01</v>
      </c>
      <c r="IF80" s="12" t="s">
        <v>34</v>
      </c>
      <c r="IG80" s="12" t="s">
        <v>29</v>
      </c>
      <c r="IH80" s="12">
        <v>123.223</v>
      </c>
      <c r="II80" s="12" t="s">
        <v>32</v>
      </c>
    </row>
    <row r="81" spans="1:243" s="11" customFormat="1" ht="30" customHeight="1">
      <c r="A81" s="28">
        <v>38</v>
      </c>
      <c r="B81" s="109" t="s">
        <v>132</v>
      </c>
      <c r="C81" s="29" t="s">
        <v>27</v>
      </c>
      <c r="D81" s="30"/>
      <c r="E81" s="61"/>
      <c r="F81" s="62"/>
      <c r="G81" s="33"/>
      <c r="H81" s="33"/>
      <c r="I81" s="34"/>
      <c r="J81" s="35"/>
      <c r="K81" s="36"/>
      <c r="L81" s="36"/>
      <c r="M81" s="37"/>
      <c r="N81" s="38"/>
      <c r="O81" s="38"/>
      <c r="P81" s="39"/>
      <c r="Q81" s="38"/>
      <c r="R81" s="38"/>
      <c r="S81" s="39"/>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1"/>
      <c r="BB81" s="42"/>
      <c r="BC81" s="43"/>
      <c r="IE81" s="12">
        <v>1</v>
      </c>
      <c r="IF81" s="12" t="s">
        <v>28</v>
      </c>
      <c r="IG81" s="12" t="s">
        <v>29</v>
      </c>
      <c r="IH81" s="12">
        <v>10</v>
      </c>
      <c r="II81" s="12" t="s">
        <v>30</v>
      </c>
    </row>
    <row r="82" spans="1:243" s="11" customFormat="1" ht="30" customHeight="1">
      <c r="A82" s="28">
        <v>38.01</v>
      </c>
      <c r="B82" s="111" t="s">
        <v>133</v>
      </c>
      <c r="C82" s="29" t="s">
        <v>27</v>
      </c>
      <c r="D82" s="30"/>
      <c r="E82" s="61"/>
      <c r="F82" s="62"/>
      <c r="G82" s="33"/>
      <c r="H82" s="33"/>
      <c r="I82" s="34"/>
      <c r="J82" s="35"/>
      <c r="K82" s="36"/>
      <c r="L82" s="36"/>
      <c r="M82" s="37"/>
      <c r="N82" s="38"/>
      <c r="O82" s="38"/>
      <c r="P82" s="39"/>
      <c r="Q82" s="38"/>
      <c r="R82" s="38"/>
      <c r="S82" s="39"/>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1"/>
      <c r="BB82" s="42"/>
      <c r="BC82" s="43"/>
      <c r="IE82" s="12">
        <v>1</v>
      </c>
      <c r="IF82" s="12" t="s">
        <v>28</v>
      </c>
      <c r="IG82" s="12" t="s">
        <v>29</v>
      </c>
      <c r="IH82" s="12">
        <v>10</v>
      </c>
      <c r="II82" s="12" t="s">
        <v>30</v>
      </c>
    </row>
    <row r="83" spans="1:243" s="11" customFormat="1" ht="26.25" customHeight="1">
      <c r="A83" s="28">
        <v>38.02</v>
      </c>
      <c r="B83" s="110" t="s">
        <v>134</v>
      </c>
      <c r="C83" s="29" t="s">
        <v>31</v>
      </c>
      <c r="D83" s="44">
        <v>3</v>
      </c>
      <c r="E83" s="106" t="s">
        <v>32</v>
      </c>
      <c r="F83" s="107">
        <v>32.75</v>
      </c>
      <c r="G83" s="47"/>
      <c r="H83" s="33"/>
      <c r="I83" s="34" t="s">
        <v>33</v>
      </c>
      <c r="J83" s="35">
        <f>IF(I83="Less(-)",-1,1)</f>
        <v>1</v>
      </c>
      <c r="K83" s="36" t="s">
        <v>44</v>
      </c>
      <c r="L83" s="36" t="s">
        <v>6</v>
      </c>
      <c r="M83" s="48"/>
      <c r="N83" s="47"/>
      <c r="O83" s="47"/>
      <c r="P83" s="49"/>
      <c r="Q83" s="47"/>
      <c r="R83" s="47"/>
      <c r="S83" s="49"/>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50">
        <f>total_amount_ba($B$2,$D$2,D83,F83,J83,K83,M83)</f>
        <v>98.25</v>
      </c>
      <c r="BB83" s="51">
        <f>BA83+SUM(N83:AZ83)</f>
        <v>98.25</v>
      </c>
      <c r="BC83" s="43" t="str">
        <f>SpellNumber(L83,BB83)</f>
        <v>INR  Ninety Eight and Paise Twenty Five Only</v>
      </c>
      <c r="IE83" s="12">
        <v>1.01</v>
      </c>
      <c r="IF83" s="12" t="s">
        <v>34</v>
      </c>
      <c r="IG83" s="12" t="s">
        <v>29</v>
      </c>
      <c r="IH83" s="12">
        <v>123.223</v>
      </c>
      <c r="II83" s="12" t="s">
        <v>32</v>
      </c>
    </row>
    <row r="84" spans="1:243" s="11" customFormat="1" ht="94.5" customHeight="1">
      <c r="A84" s="28">
        <v>39</v>
      </c>
      <c r="B84" s="109" t="s">
        <v>135</v>
      </c>
      <c r="C84" s="29" t="s">
        <v>27</v>
      </c>
      <c r="D84" s="30"/>
      <c r="E84" s="31"/>
      <c r="F84" s="69"/>
      <c r="G84" s="33"/>
      <c r="H84" s="33"/>
      <c r="I84" s="34"/>
      <c r="J84" s="35"/>
      <c r="K84" s="36"/>
      <c r="L84" s="36"/>
      <c r="M84" s="37"/>
      <c r="N84" s="38"/>
      <c r="O84" s="38"/>
      <c r="P84" s="39"/>
      <c r="Q84" s="38"/>
      <c r="R84" s="38"/>
      <c r="S84" s="39"/>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1"/>
      <c r="BB84" s="42"/>
      <c r="BC84" s="43"/>
      <c r="IE84" s="12">
        <v>1</v>
      </c>
      <c r="IF84" s="12" t="s">
        <v>28</v>
      </c>
      <c r="IG84" s="12" t="s">
        <v>29</v>
      </c>
      <c r="IH84" s="12">
        <v>10</v>
      </c>
      <c r="II84" s="12" t="s">
        <v>30</v>
      </c>
    </row>
    <row r="85" spans="1:243" s="11" customFormat="1" ht="27" customHeight="1">
      <c r="A85" s="28">
        <v>39.01</v>
      </c>
      <c r="B85" s="110" t="s">
        <v>136</v>
      </c>
      <c r="C85" s="29" t="s">
        <v>31</v>
      </c>
      <c r="D85" s="44">
        <v>3</v>
      </c>
      <c r="E85" s="70" t="s">
        <v>32</v>
      </c>
      <c r="F85" s="71">
        <v>391.15</v>
      </c>
      <c r="G85" s="47"/>
      <c r="H85" s="33"/>
      <c r="I85" s="34" t="s">
        <v>33</v>
      </c>
      <c r="J85" s="35">
        <f>IF(I85="Less(-)",-1,1)</f>
        <v>1</v>
      </c>
      <c r="K85" s="36" t="s">
        <v>44</v>
      </c>
      <c r="L85" s="36" t="s">
        <v>6</v>
      </c>
      <c r="M85" s="48"/>
      <c r="N85" s="47"/>
      <c r="O85" s="47"/>
      <c r="P85" s="49"/>
      <c r="Q85" s="47"/>
      <c r="R85" s="47"/>
      <c r="S85" s="49"/>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50">
        <f>total_amount_ba($B$2,$D$2,D85,F85,J85,K85,M85)</f>
        <v>1173.45</v>
      </c>
      <c r="BB85" s="51">
        <f>BA85+SUM(N85:AZ85)</f>
        <v>1173.45</v>
      </c>
      <c r="BC85" s="43" t="str">
        <f>SpellNumber(L85,BB85)</f>
        <v>INR  One Thousand One Hundred &amp; Seventy Three  and Paise Forty Five Only</v>
      </c>
      <c r="IE85" s="12">
        <v>1.01</v>
      </c>
      <c r="IF85" s="12" t="s">
        <v>34</v>
      </c>
      <c r="IG85" s="12" t="s">
        <v>29</v>
      </c>
      <c r="IH85" s="12">
        <v>123.223</v>
      </c>
      <c r="II85" s="12" t="s">
        <v>32</v>
      </c>
    </row>
    <row r="86" spans="1:243" s="11" customFormat="1" ht="55.5" customHeight="1">
      <c r="A86" s="28">
        <v>40</v>
      </c>
      <c r="B86" s="109" t="s">
        <v>137</v>
      </c>
      <c r="C86" s="29" t="s">
        <v>27</v>
      </c>
      <c r="D86" s="30"/>
      <c r="E86" s="31"/>
      <c r="F86" s="69"/>
      <c r="G86" s="33"/>
      <c r="H86" s="33"/>
      <c r="I86" s="34"/>
      <c r="J86" s="35"/>
      <c r="K86" s="36"/>
      <c r="L86" s="36"/>
      <c r="M86" s="37"/>
      <c r="N86" s="38"/>
      <c r="O86" s="38"/>
      <c r="P86" s="39"/>
      <c r="Q86" s="38"/>
      <c r="R86" s="38"/>
      <c r="S86" s="39"/>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1"/>
      <c r="BB86" s="42"/>
      <c r="BC86" s="43"/>
      <c r="IE86" s="12">
        <v>1</v>
      </c>
      <c r="IF86" s="12" t="s">
        <v>28</v>
      </c>
      <c r="IG86" s="12" t="s">
        <v>29</v>
      </c>
      <c r="IH86" s="12">
        <v>10</v>
      </c>
      <c r="II86" s="12" t="s">
        <v>30</v>
      </c>
    </row>
    <row r="87" spans="1:243" s="11" customFormat="1" ht="26.25" customHeight="1">
      <c r="A87" s="28">
        <v>40.01</v>
      </c>
      <c r="B87" s="110" t="s">
        <v>138</v>
      </c>
      <c r="C87" s="29" t="s">
        <v>31</v>
      </c>
      <c r="D87" s="44">
        <v>9</v>
      </c>
      <c r="E87" s="45" t="s">
        <v>61</v>
      </c>
      <c r="F87" s="46">
        <v>236.35</v>
      </c>
      <c r="G87" s="47"/>
      <c r="H87" s="33"/>
      <c r="I87" s="34" t="s">
        <v>33</v>
      </c>
      <c r="J87" s="35">
        <f>IF(I87="Less(-)",-1,1)</f>
        <v>1</v>
      </c>
      <c r="K87" s="36" t="s">
        <v>44</v>
      </c>
      <c r="L87" s="36" t="s">
        <v>6</v>
      </c>
      <c r="M87" s="48"/>
      <c r="N87" s="47"/>
      <c r="O87" s="47"/>
      <c r="P87" s="49"/>
      <c r="Q87" s="47"/>
      <c r="R87" s="47"/>
      <c r="S87" s="49"/>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50">
        <f>total_amount_ba($B$2,$D$2,D87,F87,J87,K87,M87)</f>
        <v>2127.15</v>
      </c>
      <c r="BB87" s="51">
        <f>BA87+SUM(N87:AZ87)</f>
        <v>2127.15</v>
      </c>
      <c r="BC87" s="43" t="str">
        <f>SpellNumber(L87,BB87)</f>
        <v>INR  Two Thousand One Hundred &amp; Twenty Seven  and Paise Fifteen Only</v>
      </c>
      <c r="IE87" s="12">
        <v>1.01</v>
      </c>
      <c r="IF87" s="12" t="s">
        <v>34</v>
      </c>
      <c r="IG87" s="12" t="s">
        <v>29</v>
      </c>
      <c r="IH87" s="12">
        <v>123.223</v>
      </c>
      <c r="II87" s="12" t="s">
        <v>32</v>
      </c>
    </row>
    <row r="88" spans="1:243" s="11" customFormat="1" ht="66.75" customHeight="1">
      <c r="A88" s="28">
        <v>41</v>
      </c>
      <c r="B88" s="109" t="s">
        <v>139</v>
      </c>
      <c r="C88" s="29" t="s">
        <v>27</v>
      </c>
      <c r="D88" s="30"/>
      <c r="E88" s="31"/>
      <c r="F88" s="69"/>
      <c r="G88" s="33"/>
      <c r="H88" s="33"/>
      <c r="I88" s="34"/>
      <c r="J88" s="35"/>
      <c r="K88" s="36"/>
      <c r="L88" s="36"/>
      <c r="M88" s="37"/>
      <c r="N88" s="38"/>
      <c r="O88" s="38"/>
      <c r="P88" s="39"/>
      <c r="Q88" s="38"/>
      <c r="R88" s="38"/>
      <c r="S88" s="39"/>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1"/>
      <c r="BB88" s="42"/>
      <c r="BC88" s="43"/>
      <c r="IE88" s="12">
        <v>1</v>
      </c>
      <c r="IF88" s="12" t="s">
        <v>28</v>
      </c>
      <c r="IG88" s="12" t="s">
        <v>29</v>
      </c>
      <c r="IH88" s="12">
        <v>10</v>
      </c>
      <c r="II88" s="12" t="s">
        <v>30</v>
      </c>
    </row>
    <row r="89" spans="1:243" s="11" customFormat="1" ht="30" customHeight="1">
      <c r="A89" s="28">
        <v>41.01</v>
      </c>
      <c r="B89" s="110" t="s">
        <v>140</v>
      </c>
      <c r="C89" s="29" t="s">
        <v>31</v>
      </c>
      <c r="D89" s="44">
        <v>9</v>
      </c>
      <c r="E89" s="61" t="s">
        <v>32</v>
      </c>
      <c r="F89" s="62">
        <v>102.65</v>
      </c>
      <c r="G89" s="47"/>
      <c r="H89" s="33"/>
      <c r="I89" s="34" t="s">
        <v>33</v>
      </c>
      <c r="J89" s="35">
        <f>IF(I89="Less(-)",-1,1)</f>
        <v>1</v>
      </c>
      <c r="K89" s="36" t="s">
        <v>44</v>
      </c>
      <c r="L89" s="36" t="s">
        <v>6</v>
      </c>
      <c r="M89" s="48"/>
      <c r="N89" s="47"/>
      <c r="O89" s="47"/>
      <c r="P89" s="49"/>
      <c r="Q89" s="47"/>
      <c r="R89" s="47"/>
      <c r="S89" s="49"/>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50">
        <f>total_amount_ba($B$2,$D$2,D89,F89,J89,K89,M89)</f>
        <v>923.85</v>
      </c>
      <c r="BB89" s="51">
        <f>BA89+SUM(N89:AZ89)</f>
        <v>923.85</v>
      </c>
      <c r="BC89" s="43" t="str">
        <f>SpellNumber(L89,BB89)</f>
        <v>INR  Nine Hundred &amp; Twenty Three  and Paise Eighty Five Only</v>
      </c>
      <c r="IE89" s="12">
        <v>1.01</v>
      </c>
      <c r="IF89" s="12" t="s">
        <v>34</v>
      </c>
      <c r="IG89" s="12" t="s">
        <v>29</v>
      </c>
      <c r="IH89" s="12">
        <v>123.223</v>
      </c>
      <c r="II89" s="12" t="s">
        <v>32</v>
      </c>
    </row>
    <row r="90" spans="1:243" s="11" customFormat="1" ht="33.75" customHeight="1">
      <c r="A90" s="28">
        <v>42</v>
      </c>
      <c r="B90" s="109" t="s">
        <v>141</v>
      </c>
      <c r="C90" s="29" t="s">
        <v>27</v>
      </c>
      <c r="D90" s="30"/>
      <c r="E90" s="31"/>
      <c r="F90" s="69"/>
      <c r="G90" s="33"/>
      <c r="H90" s="33"/>
      <c r="I90" s="34"/>
      <c r="J90" s="35"/>
      <c r="K90" s="36"/>
      <c r="L90" s="36"/>
      <c r="M90" s="37"/>
      <c r="N90" s="38"/>
      <c r="O90" s="38"/>
      <c r="P90" s="39"/>
      <c r="Q90" s="38"/>
      <c r="R90" s="38"/>
      <c r="S90" s="39"/>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1"/>
      <c r="BB90" s="42"/>
      <c r="BC90" s="43"/>
      <c r="IE90" s="12">
        <v>1</v>
      </c>
      <c r="IF90" s="12" t="s">
        <v>28</v>
      </c>
      <c r="IG90" s="12" t="s">
        <v>29</v>
      </c>
      <c r="IH90" s="12">
        <v>10</v>
      </c>
      <c r="II90" s="12" t="s">
        <v>30</v>
      </c>
    </row>
    <row r="91" spans="1:243" s="11" customFormat="1" ht="25.5" customHeight="1">
      <c r="A91" s="28">
        <v>42.01</v>
      </c>
      <c r="B91" s="110" t="s">
        <v>142</v>
      </c>
      <c r="C91" s="29" t="s">
        <v>35</v>
      </c>
      <c r="D91" s="44">
        <v>6</v>
      </c>
      <c r="E91" s="61" t="s">
        <v>32</v>
      </c>
      <c r="F91" s="62">
        <v>62</v>
      </c>
      <c r="G91" s="47"/>
      <c r="H91" s="47"/>
      <c r="I91" s="34" t="s">
        <v>33</v>
      </c>
      <c r="J91" s="35">
        <f>IF(I91="Less(-)",-1,1)</f>
        <v>1</v>
      </c>
      <c r="K91" s="36" t="s">
        <v>44</v>
      </c>
      <c r="L91" s="36" t="s">
        <v>6</v>
      </c>
      <c r="M91" s="72"/>
      <c r="N91" s="47"/>
      <c r="O91" s="47"/>
      <c r="P91" s="49"/>
      <c r="Q91" s="47"/>
      <c r="R91" s="47"/>
      <c r="S91" s="49"/>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50">
        <f>total_amount_ba($B$2,$D$2,D91,F91,J91,K91,M91)</f>
        <v>372</v>
      </c>
      <c r="BB91" s="51">
        <f>BA91+SUM(N91:AZ91)</f>
        <v>372</v>
      </c>
      <c r="BC91" s="43" t="str">
        <f>SpellNumber(L91,BB91)</f>
        <v>INR  Three Hundred &amp; Seventy Two  Only</v>
      </c>
      <c r="IE91" s="12">
        <v>1.02</v>
      </c>
      <c r="IF91" s="12" t="s">
        <v>36</v>
      </c>
      <c r="IG91" s="12" t="s">
        <v>37</v>
      </c>
      <c r="IH91" s="12">
        <v>213</v>
      </c>
      <c r="II91" s="12" t="s">
        <v>32</v>
      </c>
    </row>
    <row r="92" spans="1:243" s="11" customFormat="1" ht="32.25" customHeight="1">
      <c r="A92" s="28">
        <v>43</v>
      </c>
      <c r="B92" s="109" t="s">
        <v>143</v>
      </c>
      <c r="C92" s="29" t="s">
        <v>27</v>
      </c>
      <c r="D92" s="30"/>
      <c r="E92" s="61"/>
      <c r="F92" s="62"/>
      <c r="G92" s="33"/>
      <c r="H92" s="33"/>
      <c r="I92" s="34"/>
      <c r="J92" s="35"/>
      <c r="K92" s="36"/>
      <c r="L92" s="36"/>
      <c r="M92" s="37"/>
      <c r="N92" s="38"/>
      <c r="O92" s="38"/>
      <c r="P92" s="39"/>
      <c r="Q92" s="38"/>
      <c r="R92" s="38"/>
      <c r="S92" s="39"/>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1"/>
      <c r="BB92" s="42"/>
      <c r="BC92" s="43"/>
      <c r="IE92" s="12">
        <v>1</v>
      </c>
      <c r="IF92" s="12" t="s">
        <v>28</v>
      </c>
      <c r="IG92" s="12" t="s">
        <v>29</v>
      </c>
      <c r="IH92" s="12">
        <v>10</v>
      </c>
      <c r="II92" s="12" t="s">
        <v>30</v>
      </c>
    </row>
    <row r="93" spans="1:243" s="11" customFormat="1" ht="27" customHeight="1">
      <c r="A93" s="28">
        <v>43.01</v>
      </c>
      <c r="B93" s="110" t="s">
        <v>144</v>
      </c>
      <c r="C93" s="29" t="s">
        <v>38</v>
      </c>
      <c r="D93" s="44">
        <v>6</v>
      </c>
      <c r="E93" s="70" t="s">
        <v>32</v>
      </c>
      <c r="F93" s="73">
        <v>384.9</v>
      </c>
      <c r="G93" s="47"/>
      <c r="H93" s="47"/>
      <c r="I93" s="34" t="s">
        <v>33</v>
      </c>
      <c r="J93" s="35">
        <f>IF(I93="Less(-)",-1,1)</f>
        <v>1</v>
      </c>
      <c r="K93" s="36" t="s">
        <v>44</v>
      </c>
      <c r="L93" s="36" t="s">
        <v>6</v>
      </c>
      <c r="M93" s="72"/>
      <c r="N93" s="47"/>
      <c r="O93" s="47"/>
      <c r="P93" s="49"/>
      <c r="Q93" s="47"/>
      <c r="R93" s="47"/>
      <c r="S93" s="49"/>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50">
        <f>total_amount_ba($B$2,$D$2,D93,F93,J93,K93,M93)</f>
        <v>2309.4</v>
      </c>
      <c r="BB93" s="51">
        <f>BA93+SUM(N93:AZ93)</f>
        <v>2309.4</v>
      </c>
      <c r="BC93" s="43" t="str">
        <f>SpellNumber(L93,BB93)</f>
        <v>INR  Two Thousand Three Hundred &amp; Nine  and Paise Forty Only</v>
      </c>
      <c r="IE93" s="12">
        <v>3</v>
      </c>
      <c r="IF93" s="12" t="s">
        <v>39</v>
      </c>
      <c r="IG93" s="12" t="s">
        <v>40</v>
      </c>
      <c r="IH93" s="12">
        <v>10</v>
      </c>
      <c r="II93" s="12" t="s">
        <v>32</v>
      </c>
    </row>
    <row r="94" spans="1:243" s="11" customFormat="1" ht="30" customHeight="1">
      <c r="A94" s="28">
        <v>44</v>
      </c>
      <c r="B94" s="109" t="s">
        <v>145</v>
      </c>
      <c r="C94" s="29" t="s">
        <v>27</v>
      </c>
      <c r="D94" s="30"/>
      <c r="E94" s="61"/>
      <c r="F94" s="62"/>
      <c r="G94" s="33"/>
      <c r="H94" s="33"/>
      <c r="I94" s="34"/>
      <c r="J94" s="35"/>
      <c r="K94" s="36"/>
      <c r="L94" s="36"/>
      <c r="M94" s="37"/>
      <c r="N94" s="38"/>
      <c r="O94" s="38"/>
      <c r="P94" s="39"/>
      <c r="Q94" s="38"/>
      <c r="R94" s="38"/>
      <c r="S94" s="39"/>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1"/>
      <c r="BB94" s="42"/>
      <c r="BC94" s="43"/>
      <c r="IE94" s="12">
        <v>1</v>
      </c>
      <c r="IF94" s="12" t="s">
        <v>28</v>
      </c>
      <c r="IG94" s="12" t="s">
        <v>29</v>
      </c>
      <c r="IH94" s="12">
        <v>10</v>
      </c>
      <c r="II94" s="12" t="s">
        <v>30</v>
      </c>
    </row>
    <row r="95" spans="1:243" s="11" customFormat="1" ht="25.5" customHeight="1">
      <c r="A95" s="28">
        <v>44.01</v>
      </c>
      <c r="B95" s="110" t="s">
        <v>146</v>
      </c>
      <c r="C95" s="29" t="s">
        <v>38</v>
      </c>
      <c r="D95" s="44">
        <v>6</v>
      </c>
      <c r="E95" s="61" t="s">
        <v>32</v>
      </c>
      <c r="F95" s="62">
        <v>334.95</v>
      </c>
      <c r="G95" s="47"/>
      <c r="H95" s="47"/>
      <c r="I95" s="34" t="s">
        <v>33</v>
      </c>
      <c r="J95" s="35">
        <f>IF(I95="Less(-)",-1,1)</f>
        <v>1</v>
      </c>
      <c r="K95" s="36" t="s">
        <v>44</v>
      </c>
      <c r="L95" s="36" t="s">
        <v>6</v>
      </c>
      <c r="M95" s="72"/>
      <c r="N95" s="47"/>
      <c r="O95" s="47"/>
      <c r="P95" s="49"/>
      <c r="Q95" s="47"/>
      <c r="R95" s="47"/>
      <c r="S95" s="49"/>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50">
        <f>total_amount_ba($B$2,$D$2,D95,F95,J95,K95,M95)</f>
        <v>2009.7</v>
      </c>
      <c r="BB95" s="51">
        <f>BA95+SUM(N95:AZ95)</f>
        <v>2009.7</v>
      </c>
      <c r="BC95" s="43" t="str">
        <f>SpellNumber(L95,BB95)</f>
        <v>INR  Two Thousand  &amp;Nine  and Paise Seventy Only</v>
      </c>
      <c r="IE95" s="12">
        <v>3</v>
      </c>
      <c r="IF95" s="12" t="s">
        <v>39</v>
      </c>
      <c r="IG95" s="12" t="s">
        <v>40</v>
      </c>
      <c r="IH95" s="12">
        <v>10</v>
      </c>
      <c r="II95" s="12" t="s">
        <v>32</v>
      </c>
    </row>
    <row r="96" spans="1:243" s="11" customFormat="1" ht="27" customHeight="1">
      <c r="A96" s="28">
        <v>45</v>
      </c>
      <c r="B96" s="109" t="s">
        <v>147</v>
      </c>
      <c r="C96" s="29" t="s">
        <v>27</v>
      </c>
      <c r="D96" s="30"/>
      <c r="E96" s="61"/>
      <c r="F96" s="62"/>
      <c r="G96" s="33"/>
      <c r="H96" s="33"/>
      <c r="I96" s="34"/>
      <c r="J96" s="35"/>
      <c r="K96" s="36"/>
      <c r="L96" s="36"/>
      <c r="M96" s="37"/>
      <c r="N96" s="38"/>
      <c r="O96" s="38"/>
      <c r="P96" s="39"/>
      <c r="Q96" s="38"/>
      <c r="R96" s="38"/>
      <c r="S96" s="39"/>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1"/>
      <c r="BB96" s="42"/>
      <c r="BC96" s="43"/>
      <c r="IE96" s="12">
        <v>1</v>
      </c>
      <c r="IF96" s="12" t="s">
        <v>28</v>
      </c>
      <c r="IG96" s="12" t="s">
        <v>29</v>
      </c>
      <c r="IH96" s="12">
        <v>10</v>
      </c>
      <c r="II96" s="12" t="s">
        <v>30</v>
      </c>
    </row>
    <row r="97" spans="1:243" s="11" customFormat="1" ht="30.75" customHeight="1">
      <c r="A97" s="28">
        <v>45.01</v>
      </c>
      <c r="B97" s="110" t="s">
        <v>148</v>
      </c>
      <c r="C97" s="29" t="s">
        <v>31</v>
      </c>
      <c r="D97" s="44">
        <v>6</v>
      </c>
      <c r="E97" s="70" t="s">
        <v>32</v>
      </c>
      <c r="F97" s="71">
        <v>351.2</v>
      </c>
      <c r="G97" s="47"/>
      <c r="H97" s="33"/>
      <c r="I97" s="34" t="s">
        <v>33</v>
      </c>
      <c r="J97" s="35">
        <f>IF(I97="Less(-)",-1,1)</f>
        <v>1</v>
      </c>
      <c r="K97" s="36" t="s">
        <v>44</v>
      </c>
      <c r="L97" s="36" t="s">
        <v>6</v>
      </c>
      <c r="M97" s="48"/>
      <c r="N97" s="47"/>
      <c r="O97" s="47"/>
      <c r="P97" s="49"/>
      <c r="Q97" s="47"/>
      <c r="R97" s="47"/>
      <c r="S97" s="49"/>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50">
        <f>total_amount_ba($B$2,$D$2,D97,F97,J97,K97,M97)</f>
        <v>2107.2</v>
      </c>
      <c r="BB97" s="51">
        <f>BA97+SUM(N97:AZ97)</f>
        <v>2107.2</v>
      </c>
      <c r="BC97" s="43" t="str">
        <f>SpellNumber(L97,BB97)</f>
        <v>INR  Two Thousand One Hundred &amp; Seven  and Paise Twenty Only</v>
      </c>
      <c r="IE97" s="12">
        <v>1.01</v>
      </c>
      <c r="IF97" s="12" t="s">
        <v>34</v>
      </c>
      <c r="IG97" s="12" t="s">
        <v>29</v>
      </c>
      <c r="IH97" s="12">
        <v>123.223</v>
      </c>
      <c r="II97" s="12" t="s">
        <v>32</v>
      </c>
    </row>
    <row r="98" spans="1:243" s="11" customFormat="1" ht="33.75" customHeight="1">
      <c r="A98" s="28">
        <v>46</v>
      </c>
      <c r="B98" s="109" t="s">
        <v>149</v>
      </c>
      <c r="C98" s="29" t="s">
        <v>27</v>
      </c>
      <c r="D98" s="30"/>
      <c r="E98" s="31"/>
      <c r="F98" s="69"/>
      <c r="G98" s="33"/>
      <c r="H98" s="33"/>
      <c r="I98" s="34"/>
      <c r="J98" s="35"/>
      <c r="K98" s="36"/>
      <c r="L98" s="36"/>
      <c r="M98" s="37"/>
      <c r="N98" s="38"/>
      <c r="O98" s="38"/>
      <c r="P98" s="39"/>
      <c r="Q98" s="38"/>
      <c r="R98" s="38"/>
      <c r="S98" s="39"/>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1"/>
      <c r="BB98" s="42"/>
      <c r="BC98" s="43"/>
      <c r="IE98" s="12">
        <v>1</v>
      </c>
      <c r="IF98" s="12" t="s">
        <v>28</v>
      </c>
      <c r="IG98" s="12" t="s">
        <v>29</v>
      </c>
      <c r="IH98" s="12">
        <v>10</v>
      </c>
      <c r="II98" s="12" t="s">
        <v>30</v>
      </c>
    </row>
    <row r="99" spans="1:243" s="11" customFormat="1" ht="24" customHeight="1">
      <c r="A99" s="28">
        <v>46.01</v>
      </c>
      <c r="B99" s="110" t="s">
        <v>150</v>
      </c>
      <c r="C99" s="29" t="s">
        <v>31</v>
      </c>
      <c r="D99" s="44">
        <v>6</v>
      </c>
      <c r="E99" s="70" t="s">
        <v>32</v>
      </c>
      <c r="F99" s="71">
        <v>333.8</v>
      </c>
      <c r="G99" s="47"/>
      <c r="H99" s="33"/>
      <c r="I99" s="34" t="s">
        <v>33</v>
      </c>
      <c r="J99" s="35">
        <f>IF(I99="Less(-)",-1,1)</f>
        <v>1</v>
      </c>
      <c r="K99" s="36" t="s">
        <v>44</v>
      </c>
      <c r="L99" s="36" t="s">
        <v>6</v>
      </c>
      <c r="M99" s="48"/>
      <c r="N99" s="47"/>
      <c r="O99" s="47"/>
      <c r="P99" s="49"/>
      <c r="Q99" s="47"/>
      <c r="R99" s="47"/>
      <c r="S99" s="49"/>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50">
        <f>total_amount_ba($B$2,$D$2,D99,F99,J99,K99,M99)</f>
        <v>2002.8</v>
      </c>
      <c r="BB99" s="51">
        <f>BA99+SUM(N99:AZ99)</f>
        <v>2002.8</v>
      </c>
      <c r="BC99" s="43" t="str">
        <f>SpellNumber(L99,BB99)</f>
        <v>INR  Two Thousand  &amp;Two  and Paise Eighty Only</v>
      </c>
      <c r="IE99" s="12">
        <v>1.01</v>
      </c>
      <c r="IF99" s="12" t="s">
        <v>34</v>
      </c>
      <c r="IG99" s="12" t="s">
        <v>29</v>
      </c>
      <c r="IH99" s="12">
        <v>123.223</v>
      </c>
      <c r="II99" s="12" t="s">
        <v>32</v>
      </c>
    </row>
    <row r="100" spans="1:243" s="11" customFormat="1" ht="56.25" customHeight="1">
      <c r="A100" s="28">
        <v>47</v>
      </c>
      <c r="B100" s="109" t="s">
        <v>151</v>
      </c>
      <c r="C100" s="29" t="s">
        <v>27</v>
      </c>
      <c r="D100" s="30"/>
      <c r="E100" s="61"/>
      <c r="F100" s="62"/>
      <c r="G100" s="33"/>
      <c r="H100" s="33"/>
      <c r="I100" s="34"/>
      <c r="J100" s="35"/>
      <c r="K100" s="36"/>
      <c r="L100" s="36"/>
      <c r="M100" s="37"/>
      <c r="N100" s="38"/>
      <c r="O100" s="38"/>
      <c r="P100" s="39"/>
      <c r="Q100" s="38"/>
      <c r="R100" s="38"/>
      <c r="S100" s="39"/>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1"/>
      <c r="BB100" s="42"/>
      <c r="BC100" s="43"/>
      <c r="IE100" s="12">
        <v>1</v>
      </c>
      <c r="IF100" s="12" t="s">
        <v>28</v>
      </c>
      <c r="IG100" s="12" t="s">
        <v>29</v>
      </c>
      <c r="IH100" s="12">
        <v>10</v>
      </c>
      <c r="II100" s="12" t="s">
        <v>30</v>
      </c>
    </row>
    <row r="101" spans="1:243" s="11" customFormat="1" ht="30.75" customHeight="1">
      <c r="A101" s="28">
        <v>47.01</v>
      </c>
      <c r="B101" s="110" t="s">
        <v>152</v>
      </c>
      <c r="C101" s="29" t="s">
        <v>31</v>
      </c>
      <c r="D101" s="44">
        <v>6</v>
      </c>
      <c r="E101" s="70" t="s">
        <v>32</v>
      </c>
      <c r="F101" s="71">
        <v>1034.45</v>
      </c>
      <c r="G101" s="47"/>
      <c r="H101" s="33"/>
      <c r="I101" s="34" t="s">
        <v>33</v>
      </c>
      <c r="J101" s="35">
        <f>IF(I101="Less(-)",-1,1)</f>
        <v>1</v>
      </c>
      <c r="K101" s="36" t="s">
        <v>44</v>
      </c>
      <c r="L101" s="36" t="s">
        <v>6</v>
      </c>
      <c r="M101" s="48"/>
      <c r="N101" s="47"/>
      <c r="O101" s="47"/>
      <c r="P101" s="49"/>
      <c r="Q101" s="47"/>
      <c r="R101" s="47"/>
      <c r="S101" s="49"/>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50">
        <f>total_amount_ba($B$2,$D$2,D101,F101,J101,K101,M101)</f>
        <v>6206.7</v>
      </c>
      <c r="BB101" s="51">
        <f>BA101+SUM(N101:AZ101)</f>
        <v>6206.7</v>
      </c>
      <c r="BC101" s="43" t="str">
        <f>SpellNumber(L101,BB101)</f>
        <v>INR  Six Thousand Two Hundred &amp; Six  and Paise Seventy Only</v>
      </c>
      <c r="IE101" s="12">
        <v>1.01</v>
      </c>
      <c r="IF101" s="12" t="s">
        <v>34</v>
      </c>
      <c r="IG101" s="12" t="s">
        <v>29</v>
      </c>
      <c r="IH101" s="12">
        <v>123.223</v>
      </c>
      <c r="II101" s="12" t="s">
        <v>32</v>
      </c>
    </row>
    <row r="102" spans="1:243" s="11" customFormat="1" ht="35.25" customHeight="1">
      <c r="A102" s="28">
        <v>48</v>
      </c>
      <c r="B102" s="108" t="s">
        <v>153</v>
      </c>
      <c r="C102" s="29" t="s">
        <v>31</v>
      </c>
      <c r="D102" s="44">
        <v>6</v>
      </c>
      <c r="E102" s="70" t="s">
        <v>32</v>
      </c>
      <c r="F102" s="71">
        <v>29.25</v>
      </c>
      <c r="G102" s="47"/>
      <c r="H102" s="33"/>
      <c r="I102" s="34" t="s">
        <v>33</v>
      </c>
      <c r="J102" s="35">
        <f>IF(I102="Less(-)",-1,1)</f>
        <v>1</v>
      </c>
      <c r="K102" s="36" t="s">
        <v>44</v>
      </c>
      <c r="L102" s="36" t="s">
        <v>6</v>
      </c>
      <c r="M102" s="48"/>
      <c r="N102" s="47"/>
      <c r="O102" s="47"/>
      <c r="P102" s="49"/>
      <c r="Q102" s="47"/>
      <c r="R102" s="47"/>
      <c r="S102" s="49"/>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50">
        <f>total_amount_ba($B$2,$D$2,D102,F102,J102,K102,M102)</f>
        <v>175.5</v>
      </c>
      <c r="BB102" s="51">
        <f>BA102+SUM(N102:AZ102)</f>
        <v>175.5</v>
      </c>
      <c r="BC102" s="43" t="str">
        <f>SpellNumber(L102,BB102)</f>
        <v>INR  One Hundred &amp; Seventy Five  and Paise Fifty Only</v>
      </c>
      <c r="IE102" s="12">
        <v>1.01</v>
      </c>
      <c r="IF102" s="12" t="s">
        <v>34</v>
      </c>
      <c r="IG102" s="12" t="s">
        <v>29</v>
      </c>
      <c r="IH102" s="12">
        <v>123.223</v>
      </c>
      <c r="II102" s="12" t="s">
        <v>32</v>
      </c>
    </row>
    <row r="103" spans="1:243" s="11" customFormat="1" ht="96.75" customHeight="1">
      <c r="A103" s="28">
        <v>49</v>
      </c>
      <c r="B103" s="99" t="s">
        <v>154</v>
      </c>
      <c r="C103" s="29" t="s">
        <v>27</v>
      </c>
      <c r="D103" s="30"/>
      <c r="E103" s="61"/>
      <c r="F103" s="62"/>
      <c r="G103" s="33"/>
      <c r="H103" s="33"/>
      <c r="I103" s="34"/>
      <c r="J103" s="35"/>
      <c r="K103" s="36"/>
      <c r="L103" s="36"/>
      <c r="M103" s="37"/>
      <c r="N103" s="38"/>
      <c r="O103" s="38"/>
      <c r="P103" s="39"/>
      <c r="Q103" s="38"/>
      <c r="R103" s="38"/>
      <c r="S103" s="39"/>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1"/>
      <c r="BB103" s="42"/>
      <c r="BC103" s="43"/>
      <c r="IE103" s="12">
        <v>1</v>
      </c>
      <c r="IF103" s="12" t="s">
        <v>28</v>
      </c>
      <c r="IG103" s="12" t="s">
        <v>29</v>
      </c>
      <c r="IH103" s="12">
        <v>10</v>
      </c>
      <c r="II103" s="12" t="s">
        <v>30</v>
      </c>
    </row>
    <row r="104" spans="1:243" s="11" customFormat="1" ht="26.25" customHeight="1">
      <c r="A104" s="28">
        <v>49.01</v>
      </c>
      <c r="B104" s="100" t="s">
        <v>155</v>
      </c>
      <c r="C104" s="29" t="s">
        <v>31</v>
      </c>
      <c r="D104" s="44">
        <v>9</v>
      </c>
      <c r="E104" s="54" t="s">
        <v>52</v>
      </c>
      <c r="F104" s="53">
        <v>166.4</v>
      </c>
      <c r="G104" s="47"/>
      <c r="H104" s="33"/>
      <c r="I104" s="34" t="s">
        <v>33</v>
      </c>
      <c r="J104" s="35">
        <f>IF(I104="Less(-)",-1,1)</f>
        <v>1</v>
      </c>
      <c r="K104" s="36" t="s">
        <v>44</v>
      </c>
      <c r="L104" s="36" t="s">
        <v>6</v>
      </c>
      <c r="M104" s="48"/>
      <c r="N104" s="47"/>
      <c r="O104" s="47"/>
      <c r="P104" s="49"/>
      <c r="Q104" s="47"/>
      <c r="R104" s="47"/>
      <c r="S104" s="49"/>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50">
        <f>total_amount_ba($B$2,$D$2,D104,F104,J104,K104,M104)</f>
        <v>1497.6</v>
      </c>
      <c r="BB104" s="51">
        <f>BA104+SUM(N104:AZ104)</f>
        <v>1497.6</v>
      </c>
      <c r="BC104" s="43" t="str">
        <f>SpellNumber(L104,BB104)</f>
        <v>INR  One Thousand Four Hundred &amp; Ninety Seven  and Paise Sixty Only</v>
      </c>
      <c r="IE104" s="12">
        <v>1.01</v>
      </c>
      <c r="IF104" s="12" t="s">
        <v>34</v>
      </c>
      <c r="IG104" s="12" t="s">
        <v>29</v>
      </c>
      <c r="IH104" s="12">
        <v>123.223</v>
      </c>
      <c r="II104" s="12" t="s">
        <v>32</v>
      </c>
    </row>
    <row r="105" spans="1:243" s="11" customFormat="1" ht="51.75" customHeight="1">
      <c r="A105" s="28">
        <v>50</v>
      </c>
      <c r="B105" s="101" t="s">
        <v>67</v>
      </c>
      <c r="C105" s="29" t="s">
        <v>27</v>
      </c>
      <c r="D105" s="30"/>
      <c r="E105" s="63"/>
      <c r="F105" s="64"/>
      <c r="G105" s="33"/>
      <c r="H105" s="33"/>
      <c r="I105" s="34"/>
      <c r="J105" s="35"/>
      <c r="K105" s="36"/>
      <c r="L105" s="36"/>
      <c r="M105" s="37"/>
      <c r="N105" s="38"/>
      <c r="O105" s="38"/>
      <c r="P105" s="39"/>
      <c r="Q105" s="38"/>
      <c r="R105" s="38"/>
      <c r="S105" s="39"/>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1"/>
      <c r="BB105" s="42"/>
      <c r="BC105" s="43"/>
      <c r="IE105" s="12">
        <v>1</v>
      </c>
      <c r="IF105" s="12" t="s">
        <v>28</v>
      </c>
      <c r="IG105" s="12" t="s">
        <v>29</v>
      </c>
      <c r="IH105" s="12">
        <v>10</v>
      </c>
      <c r="II105" s="12" t="s">
        <v>30</v>
      </c>
    </row>
    <row r="106" spans="1:243" s="11" customFormat="1" ht="35.25" customHeight="1">
      <c r="A106" s="28">
        <v>50.01</v>
      </c>
      <c r="B106" s="102" t="s">
        <v>156</v>
      </c>
      <c r="C106" s="29" t="s">
        <v>31</v>
      </c>
      <c r="D106" s="44">
        <v>2</v>
      </c>
      <c r="E106" s="70" t="s">
        <v>52</v>
      </c>
      <c r="F106" s="71">
        <v>4478.15</v>
      </c>
      <c r="G106" s="47"/>
      <c r="H106" s="33"/>
      <c r="I106" s="34" t="s">
        <v>33</v>
      </c>
      <c r="J106" s="35">
        <f>IF(I106="Less(-)",-1,1)</f>
        <v>1</v>
      </c>
      <c r="K106" s="36" t="s">
        <v>44</v>
      </c>
      <c r="L106" s="36" t="s">
        <v>6</v>
      </c>
      <c r="M106" s="48"/>
      <c r="N106" s="47"/>
      <c r="O106" s="47"/>
      <c r="P106" s="49"/>
      <c r="Q106" s="47"/>
      <c r="R106" s="47"/>
      <c r="S106" s="49"/>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50">
        <f>total_amount_ba($B$2,$D$2,D106,F106,J106,K106,M106)</f>
        <v>8956.3</v>
      </c>
      <c r="BB106" s="51">
        <f>BA106+SUM(N106:AZ106)</f>
        <v>8956.3</v>
      </c>
      <c r="BC106" s="43" t="str">
        <f>SpellNumber(L106,BB106)</f>
        <v>INR  Eight Thousand Nine Hundred &amp; Fifty Six  and Paise Thirty Only</v>
      </c>
      <c r="IE106" s="12">
        <v>1.01</v>
      </c>
      <c r="IF106" s="12" t="s">
        <v>34</v>
      </c>
      <c r="IG106" s="12" t="s">
        <v>29</v>
      </c>
      <c r="IH106" s="12">
        <v>123.223</v>
      </c>
      <c r="II106" s="12" t="s">
        <v>32</v>
      </c>
    </row>
    <row r="107" spans="1:243" s="11" customFormat="1" ht="53.25" customHeight="1">
      <c r="A107" s="28">
        <v>51</v>
      </c>
      <c r="B107" s="103" t="s">
        <v>157</v>
      </c>
      <c r="C107" s="29" t="s">
        <v>27</v>
      </c>
      <c r="D107" s="30"/>
      <c r="E107" s="63"/>
      <c r="F107" s="64"/>
      <c r="G107" s="33"/>
      <c r="H107" s="33"/>
      <c r="I107" s="34"/>
      <c r="J107" s="35"/>
      <c r="K107" s="36"/>
      <c r="L107" s="36"/>
      <c r="M107" s="37"/>
      <c r="N107" s="38"/>
      <c r="O107" s="38"/>
      <c r="P107" s="39"/>
      <c r="Q107" s="38"/>
      <c r="R107" s="38"/>
      <c r="S107" s="39"/>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1"/>
      <c r="BB107" s="42"/>
      <c r="BC107" s="43"/>
      <c r="IE107" s="12">
        <v>1</v>
      </c>
      <c r="IF107" s="12" t="s">
        <v>28</v>
      </c>
      <c r="IG107" s="12" t="s">
        <v>29</v>
      </c>
      <c r="IH107" s="12">
        <v>10</v>
      </c>
      <c r="II107" s="12" t="s">
        <v>30</v>
      </c>
    </row>
    <row r="108" spans="1:243" s="11" customFormat="1" ht="29.25" customHeight="1">
      <c r="A108" s="28">
        <v>51.01</v>
      </c>
      <c r="B108" s="102" t="s">
        <v>158</v>
      </c>
      <c r="C108" s="29" t="s">
        <v>31</v>
      </c>
      <c r="D108" s="44">
        <v>7</v>
      </c>
      <c r="E108" s="74" t="s">
        <v>52</v>
      </c>
      <c r="F108" s="75">
        <v>5582.85</v>
      </c>
      <c r="G108" s="47"/>
      <c r="H108" s="33"/>
      <c r="I108" s="34" t="s">
        <v>33</v>
      </c>
      <c r="J108" s="35">
        <f>IF(I108="Less(-)",-1,1)</f>
        <v>1</v>
      </c>
      <c r="K108" s="36" t="s">
        <v>44</v>
      </c>
      <c r="L108" s="36" t="s">
        <v>6</v>
      </c>
      <c r="M108" s="48"/>
      <c r="N108" s="47"/>
      <c r="O108" s="47"/>
      <c r="P108" s="49"/>
      <c r="Q108" s="47"/>
      <c r="R108" s="47"/>
      <c r="S108" s="49"/>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50">
        <f>total_amount_ba($B$2,$D$2,D108,F108,J108,K108,M108)</f>
        <v>39079.95</v>
      </c>
      <c r="BB108" s="51">
        <f>BA108+SUM(N108:AZ108)</f>
        <v>39079.95</v>
      </c>
      <c r="BC108" s="43" t="str">
        <f>SpellNumber(L108,BB108)</f>
        <v>INR  Thirty Nine Thousand  &amp;Seventy Nine  and Paise Ninety Five Only</v>
      </c>
      <c r="IE108" s="12">
        <v>1.01</v>
      </c>
      <c r="IF108" s="12" t="s">
        <v>34</v>
      </c>
      <c r="IG108" s="12" t="s">
        <v>29</v>
      </c>
      <c r="IH108" s="12">
        <v>123.223</v>
      </c>
      <c r="II108" s="12" t="s">
        <v>32</v>
      </c>
    </row>
    <row r="109" spans="1:243" s="11" customFormat="1" ht="75.75" customHeight="1">
      <c r="A109" s="28">
        <v>52</v>
      </c>
      <c r="B109" s="99" t="s">
        <v>159</v>
      </c>
      <c r="C109" s="76" t="s">
        <v>31</v>
      </c>
      <c r="D109" s="77">
        <v>111</v>
      </c>
      <c r="E109" s="70" t="s">
        <v>52</v>
      </c>
      <c r="F109" s="71">
        <v>125.75</v>
      </c>
      <c r="G109" s="47"/>
      <c r="H109" s="33"/>
      <c r="I109" s="34" t="s">
        <v>33</v>
      </c>
      <c r="J109" s="35">
        <f>IF(I109="Less(-)",-1,1)</f>
        <v>1</v>
      </c>
      <c r="K109" s="36" t="s">
        <v>44</v>
      </c>
      <c r="L109" s="36" t="s">
        <v>6</v>
      </c>
      <c r="M109" s="48"/>
      <c r="N109" s="47"/>
      <c r="O109" s="47"/>
      <c r="P109" s="49"/>
      <c r="Q109" s="47"/>
      <c r="R109" s="47"/>
      <c r="S109" s="49"/>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50">
        <f>total_amount_ba($B$2,$D$2,D109,F109,J109,K109,M109)</f>
        <v>13958.25</v>
      </c>
      <c r="BB109" s="51">
        <f>BA109+SUM(N109:AZ109)</f>
        <v>13958.25</v>
      </c>
      <c r="BC109" s="43" t="str">
        <f>SpellNumber(L109,BB109)</f>
        <v>INR  Thirteen Thousand Nine Hundred &amp; Fifty Eight  and Paise Twenty Five Only</v>
      </c>
      <c r="IE109" s="12">
        <v>1.01</v>
      </c>
      <c r="IF109" s="12" t="s">
        <v>34</v>
      </c>
      <c r="IG109" s="12" t="s">
        <v>29</v>
      </c>
      <c r="IH109" s="12">
        <v>123.223</v>
      </c>
      <c r="II109" s="12" t="s">
        <v>32</v>
      </c>
    </row>
    <row r="110" spans="1:243" s="11" customFormat="1" ht="53.25" customHeight="1">
      <c r="A110" s="28">
        <v>53</v>
      </c>
      <c r="B110" s="99" t="s">
        <v>160</v>
      </c>
      <c r="C110" s="29" t="s">
        <v>31</v>
      </c>
      <c r="D110" s="44">
        <v>55</v>
      </c>
      <c r="E110" s="74" t="s">
        <v>52</v>
      </c>
      <c r="F110" s="75">
        <v>10.7</v>
      </c>
      <c r="G110" s="47"/>
      <c r="H110" s="33"/>
      <c r="I110" s="34" t="s">
        <v>33</v>
      </c>
      <c r="J110" s="35">
        <f>IF(I110="Less(-)",-1,1)</f>
        <v>1</v>
      </c>
      <c r="K110" s="36" t="s">
        <v>44</v>
      </c>
      <c r="L110" s="36" t="s">
        <v>6</v>
      </c>
      <c r="M110" s="48"/>
      <c r="N110" s="47"/>
      <c r="O110" s="47"/>
      <c r="P110" s="49"/>
      <c r="Q110" s="47"/>
      <c r="R110" s="47"/>
      <c r="S110" s="49"/>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50">
        <f>total_amount_ba($B$2,$D$2,D110,F110,J110,K110,M110)</f>
        <v>588.5</v>
      </c>
      <c r="BB110" s="51">
        <f>BA110+SUM(N110:AZ110)</f>
        <v>588.5</v>
      </c>
      <c r="BC110" s="43" t="str">
        <f>SpellNumber(L110,BB110)</f>
        <v>INR  Five Hundred &amp; Eighty Eight  and Paise Fifty Only</v>
      </c>
      <c r="IE110" s="12">
        <v>1.01</v>
      </c>
      <c r="IF110" s="12" t="s">
        <v>34</v>
      </c>
      <c r="IG110" s="12" t="s">
        <v>29</v>
      </c>
      <c r="IH110" s="12">
        <v>123.223</v>
      </c>
      <c r="II110" s="12" t="s">
        <v>32</v>
      </c>
    </row>
    <row r="111" spans="1:243" s="11" customFormat="1" ht="76.5" customHeight="1">
      <c r="A111" s="28">
        <v>54</v>
      </c>
      <c r="B111" s="99" t="s">
        <v>161</v>
      </c>
      <c r="C111" s="29" t="s">
        <v>27</v>
      </c>
      <c r="D111" s="30"/>
      <c r="E111" s="31"/>
      <c r="F111" s="32"/>
      <c r="G111" s="33"/>
      <c r="H111" s="33"/>
      <c r="I111" s="34"/>
      <c r="J111" s="35"/>
      <c r="K111" s="36"/>
      <c r="L111" s="36"/>
      <c r="M111" s="37"/>
      <c r="N111" s="38"/>
      <c r="O111" s="38"/>
      <c r="P111" s="39"/>
      <c r="Q111" s="38"/>
      <c r="R111" s="38"/>
      <c r="S111" s="39"/>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1"/>
      <c r="BB111" s="42"/>
      <c r="BC111" s="43"/>
      <c r="IE111" s="12">
        <v>1</v>
      </c>
      <c r="IF111" s="12" t="s">
        <v>28</v>
      </c>
      <c r="IG111" s="12" t="s">
        <v>29</v>
      </c>
      <c r="IH111" s="12">
        <v>10</v>
      </c>
      <c r="II111" s="12" t="s">
        <v>30</v>
      </c>
    </row>
    <row r="112" spans="1:243" s="11" customFormat="1" ht="28.5" customHeight="1">
      <c r="A112" s="28">
        <v>54.01</v>
      </c>
      <c r="B112" s="100" t="s">
        <v>162</v>
      </c>
      <c r="C112" s="29" t="s">
        <v>31</v>
      </c>
      <c r="D112" s="44">
        <v>33</v>
      </c>
      <c r="E112" s="70" t="s">
        <v>168</v>
      </c>
      <c r="F112" s="71">
        <v>90.25</v>
      </c>
      <c r="G112" s="47"/>
      <c r="H112" s="33"/>
      <c r="I112" s="34" t="s">
        <v>33</v>
      </c>
      <c r="J112" s="35">
        <f>IF(I112="Less(-)",-1,1)</f>
        <v>1</v>
      </c>
      <c r="K112" s="36" t="s">
        <v>44</v>
      </c>
      <c r="L112" s="36" t="s">
        <v>6</v>
      </c>
      <c r="M112" s="48"/>
      <c r="N112" s="47"/>
      <c r="O112" s="47"/>
      <c r="P112" s="49"/>
      <c r="Q112" s="47"/>
      <c r="R112" s="47"/>
      <c r="S112" s="49"/>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50">
        <f>total_amount_ba($B$2,$D$2,D112,F112,J112,K112,M112)</f>
        <v>2978.25</v>
      </c>
      <c r="BB112" s="51">
        <f>BA112+SUM(N112:AZ112)</f>
        <v>2978.25</v>
      </c>
      <c r="BC112" s="43" t="str">
        <f>SpellNumber(L112,BB112)</f>
        <v>INR  Two Thousand Nine Hundred &amp; Seventy Eight  and Paise Twenty Five Only</v>
      </c>
      <c r="IE112" s="12">
        <v>1.01</v>
      </c>
      <c r="IF112" s="12" t="s">
        <v>34</v>
      </c>
      <c r="IG112" s="12" t="s">
        <v>29</v>
      </c>
      <c r="IH112" s="12">
        <v>123.223</v>
      </c>
      <c r="II112" s="12" t="s">
        <v>32</v>
      </c>
    </row>
    <row r="113" spans="1:243" s="11" customFormat="1" ht="31.5" customHeight="1">
      <c r="A113" s="28">
        <v>55</v>
      </c>
      <c r="B113" s="99" t="s">
        <v>163</v>
      </c>
      <c r="C113" s="29" t="s">
        <v>27</v>
      </c>
      <c r="D113" s="30"/>
      <c r="E113" s="31"/>
      <c r="F113" s="32"/>
      <c r="G113" s="33"/>
      <c r="H113" s="33"/>
      <c r="I113" s="34"/>
      <c r="J113" s="35"/>
      <c r="K113" s="36"/>
      <c r="L113" s="36"/>
      <c r="M113" s="37"/>
      <c r="N113" s="38"/>
      <c r="O113" s="38"/>
      <c r="P113" s="39"/>
      <c r="Q113" s="38"/>
      <c r="R113" s="38"/>
      <c r="S113" s="39"/>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1"/>
      <c r="BB113" s="42"/>
      <c r="BC113" s="43"/>
      <c r="IE113" s="12">
        <v>1</v>
      </c>
      <c r="IF113" s="12" t="s">
        <v>28</v>
      </c>
      <c r="IG113" s="12" t="s">
        <v>29</v>
      </c>
      <c r="IH113" s="12">
        <v>10</v>
      </c>
      <c r="II113" s="12" t="s">
        <v>30</v>
      </c>
    </row>
    <row r="114" spans="1:243" s="11" customFormat="1" ht="29.25" customHeight="1">
      <c r="A114" s="28">
        <v>55.01</v>
      </c>
      <c r="B114" s="100" t="s">
        <v>164</v>
      </c>
      <c r="C114" s="29" t="s">
        <v>31</v>
      </c>
      <c r="D114" s="44">
        <v>43</v>
      </c>
      <c r="E114" s="74" t="s">
        <v>62</v>
      </c>
      <c r="F114" s="75">
        <v>168.25</v>
      </c>
      <c r="G114" s="47"/>
      <c r="H114" s="33"/>
      <c r="I114" s="34" t="s">
        <v>33</v>
      </c>
      <c r="J114" s="35">
        <f>IF(I114="Less(-)",-1,1)</f>
        <v>1</v>
      </c>
      <c r="K114" s="36" t="s">
        <v>44</v>
      </c>
      <c r="L114" s="36" t="s">
        <v>6</v>
      </c>
      <c r="M114" s="48"/>
      <c r="N114" s="47"/>
      <c r="O114" s="47"/>
      <c r="P114" s="49"/>
      <c r="Q114" s="47"/>
      <c r="R114" s="47"/>
      <c r="S114" s="49"/>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50">
        <f>total_amount_ba($B$2,$D$2,D114,F114,J114,K114,M114)</f>
        <v>7234.75</v>
      </c>
      <c r="BB114" s="51">
        <f>BA114+SUM(N114:AZ114)</f>
        <v>7234.75</v>
      </c>
      <c r="BC114" s="43" t="str">
        <f>SpellNumber(L114,BB114)</f>
        <v>INR  Seven Thousand Two Hundred &amp; Thirty Four  and Paise Seventy Five Only</v>
      </c>
      <c r="IE114" s="12">
        <v>1.01</v>
      </c>
      <c r="IF114" s="12" t="s">
        <v>34</v>
      </c>
      <c r="IG114" s="12" t="s">
        <v>29</v>
      </c>
      <c r="IH114" s="12">
        <v>123.223</v>
      </c>
      <c r="II114" s="12" t="s">
        <v>32</v>
      </c>
    </row>
    <row r="115" spans="1:243" s="11" customFormat="1" ht="39" customHeight="1">
      <c r="A115" s="28">
        <v>56</v>
      </c>
      <c r="B115" s="99" t="s">
        <v>165</v>
      </c>
      <c r="C115" s="29" t="s">
        <v>27</v>
      </c>
      <c r="D115" s="30"/>
      <c r="E115" s="61"/>
      <c r="F115" s="62"/>
      <c r="G115" s="33"/>
      <c r="H115" s="33"/>
      <c r="I115" s="34"/>
      <c r="J115" s="35"/>
      <c r="K115" s="36"/>
      <c r="L115" s="36"/>
      <c r="M115" s="37"/>
      <c r="N115" s="38"/>
      <c r="O115" s="38"/>
      <c r="P115" s="39"/>
      <c r="Q115" s="38"/>
      <c r="R115" s="38"/>
      <c r="S115" s="39"/>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1"/>
      <c r="BB115" s="42"/>
      <c r="BC115" s="43"/>
      <c r="IE115" s="12">
        <v>1</v>
      </c>
      <c r="IF115" s="12" t="s">
        <v>28</v>
      </c>
      <c r="IG115" s="12" t="s">
        <v>29</v>
      </c>
      <c r="IH115" s="12">
        <v>10</v>
      </c>
      <c r="II115" s="12" t="s">
        <v>30</v>
      </c>
    </row>
    <row r="116" spans="1:243" s="11" customFormat="1" ht="52.5" customHeight="1">
      <c r="A116" s="28">
        <v>56.01</v>
      </c>
      <c r="B116" s="100" t="s">
        <v>166</v>
      </c>
      <c r="C116" s="29" t="s">
        <v>31</v>
      </c>
      <c r="D116" s="44">
        <v>43</v>
      </c>
      <c r="E116" s="70" t="s">
        <v>62</v>
      </c>
      <c r="F116" s="71">
        <v>96.05</v>
      </c>
      <c r="G116" s="47"/>
      <c r="H116" s="33"/>
      <c r="I116" s="34" t="s">
        <v>33</v>
      </c>
      <c r="J116" s="35">
        <f>IF(I116="Less(-)",-1,1)</f>
        <v>1</v>
      </c>
      <c r="K116" s="36" t="s">
        <v>44</v>
      </c>
      <c r="L116" s="36" t="s">
        <v>6</v>
      </c>
      <c r="M116" s="48"/>
      <c r="N116" s="47"/>
      <c r="O116" s="47"/>
      <c r="P116" s="49"/>
      <c r="Q116" s="47"/>
      <c r="R116" s="47"/>
      <c r="S116" s="49"/>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50">
        <f>total_amount_ba($B$2,$D$2,D116,F116,J116,K116,M116)</f>
        <v>4130.15</v>
      </c>
      <c r="BB116" s="51">
        <f>BA116+SUM(N116:AZ116)</f>
        <v>4130.15</v>
      </c>
      <c r="BC116" s="43" t="str">
        <f>SpellNumber(L116,BB116)</f>
        <v>INR  Four Thousand One Hundred &amp; Thirty  and Paise Fifteen Only</v>
      </c>
      <c r="IE116" s="12">
        <v>1.01</v>
      </c>
      <c r="IF116" s="12" t="s">
        <v>34</v>
      </c>
      <c r="IG116" s="12" t="s">
        <v>29</v>
      </c>
      <c r="IH116" s="12">
        <v>123.223</v>
      </c>
      <c r="II116" s="12" t="s">
        <v>32</v>
      </c>
    </row>
    <row r="117" spans="1:243" s="11" customFormat="1" ht="30.75" customHeight="1">
      <c r="A117" s="28">
        <v>57</v>
      </c>
      <c r="B117" s="112" t="s">
        <v>167</v>
      </c>
      <c r="C117" s="29" t="s">
        <v>31</v>
      </c>
      <c r="D117" s="44">
        <v>30</v>
      </c>
      <c r="E117" s="61" t="s">
        <v>68</v>
      </c>
      <c r="F117" s="62">
        <v>339</v>
      </c>
      <c r="G117" s="47"/>
      <c r="H117" s="33"/>
      <c r="I117" s="34" t="s">
        <v>33</v>
      </c>
      <c r="J117" s="35">
        <f>IF(I117="Less(-)",-1,1)</f>
        <v>1</v>
      </c>
      <c r="K117" s="36" t="s">
        <v>44</v>
      </c>
      <c r="L117" s="36" t="s">
        <v>6</v>
      </c>
      <c r="M117" s="48"/>
      <c r="N117" s="47"/>
      <c r="O117" s="47"/>
      <c r="P117" s="49"/>
      <c r="Q117" s="47"/>
      <c r="R117" s="47"/>
      <c r="S117" s="49"/>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50">
        <f>total_amount_ba($B$2,$D$2,D117,F117,J117,K117,M117)</f>
        <v>10170</v>
      </c>
      <c r="BB117" s="51">
        <f>BA117+SUM(N117:AZ117)</f>
        <v>10170</v>
      </c>
      <c r="BC117" s="43" t="str">
        <f>SpellNumber(L117,BB117)</f>
        <v>INR  Ten Thousand One Hundred &amp; Seventy  Only</v>
      </c>
      <c r="IE117" s="12">
        <v>1.01</v>
      </c>
      <c r="IF117" s="12" t="s">
        <v>34</v>
      </c>
      <c r="IG117" s="12" t="s">
        <v>29</v>
      </c>
      <c r="IH117" s="12">
        <v>123.223</v>
      </c>
      <c r="II117" s="12" t="s">
        <v>32</v>
      </c>
    </row>
    <row r="118" spans="1:243" s="11" customFormat="1" ht="34.5" customHeight="1">
      <c r="A118" s="78" t="s">
        <v>42</v>
      </c>
      <c r="B118" s="79"/>
      <c r="C118" s="80"/>
      <c r="D118" s="81"/>
      <c r="E118" s="81"/>
      <c r="F118" s="81"/>
      <c r="G118" s="81"/>
      <c r="H118" s="82"/>
      <c r="I118" s="82"/>
      <c r="J118" s="82"/>
      <c r="K118" s="82"/>
      <c r="L118" s="83"/>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5">
        <f>SUM(BA13:BA117)</f>
        <v>625762.3</v>
      </c>
      <c r="BB118" s="86">
        <f>SUM(BB13:BB117)</f>
        <v>625762.3</v>
      </c>
      <c r="BC118" s="43" t="str">
        <f>SpellNumber($E$2,BB118)</f>
        <v>INR  Six Lakh Twenty Five Thousand Seven Hundred &amp; Sixty Two  and Paise Thirty Only</v>
      </c>
      <c r="IE118" s="12">
        <v>4</v>
      </c>
      <c r="IF118" s="12" t="s">
        <v>36</v>
      </c>
      <c r="IG118" s="12" t="s">
        <v>41</v>
      </c>
      <c r="IH118" s="12">
        <v>10</v>
      </c>
      <c r="II118" s="12" t="s">
        <v>32</v>
      </c>
    </row>
    <row r="119" spans="1:243" s="13" customFormat="1" ht="33.75" customHeight="1">
      <c r="A119" s="79" t="s">
        <v>46</v>
      </c>
      <c r="B119" s="87"/>
      <c r="C119" s="88"/>
      <c r="D119" s="89"/>
      <c r="E119" s="90" t="s">
        <v>49</v>
      </c>
      <c r="F119" s="91"/>
      <c r="G119" s="92"/>
      <c r="H119" s="93"/>
      <c r="I119" s="93"/>
      <c r="J119" s="93"/>
      <c r="K119" s="89"/>
      <c r="L119" s="94"/>
      <c r="M119" s="95"/>
      <c r="N119" s="96"/>
      <c r="O119" s="84"/>
      <c r="P119" s="84"/>
      <c r="Q119" s="84"/>
      <c r="R119" s="84"/>
      <c r="S119" s="84"/>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7">
        <f>IF(ISBLANK(F119),0,IF(E119="Excess (+)",ROUND(BA118+(BA118*F119),2),IF(E119="Less (-)",ROUND(BA118+(BA118*F119*(-1)),2),IF(E119="At Par",BA118,0))))</f>
        <v>0</v>
      </c>
      <c r="BB119" s="98">
        <f>ROUND(BA119,0)</f>
        <v>0</v>
      </c>
      <c r="BC119" s="43" t="str">
        <f>SpellNumber($E$2,BA119)</f>
        <v>INR Zero Only</v>
      </c>
      <c r="IE119" s="14"/>
      <c r="IF119" s="14"/>
      <c r="IG119" s="14"/>
      <c r="IH119" s="14"/>
      <c r="II119" s="14"/>
    </row>
    <row r="120" spans="1:243" s="13" customFormat="1" ht="41.25" customHeight="1">
      <c r="A120" s="78" t="s">
        <v>45</v>
      </c>
      <c r="B120" s="78"/>
      <c r="C120" s="113" t="str">
        <f>SpellNumber($E$2,BA119)</f>
        <v>INR Zero Only</v>
      </c>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5"/>
      <c r="IE120" s="14"/>
      <c r="IF120" s="14"/>
      <c r="IG120" s="14"/>
      <c r="IH120" s="14"/>
      <c r="II120" s="14"/>
    </row>
    <row r="121" spans="3:243" s="9" customFormat="1" ht="15">
      <c r="C121" s="15"/>
      <c r="D121" s="15"/>
      <c r="E121" s="15"/>
      <c r="F121" s="15"/>
      <c r="G121" s="15"/>
      <c r="H121" s="15"/>
      <c r="I121" s="15"/>
      <c r="J121" s="15"/>
      <c r="K121" s="15"/>
      <c r="L121" s="15"/>
      <c r="M121" s="15"/>
      <c r="O121" s="15"/>
      <c r="BA121" s="15"/>
      <c r="BC121" s="15"/>
      <c r="IE121" s="10"/>
      <c r="IF121" s="10"/>
      <c r="IG121" s="10"/>
      <c r="IH121" s="10"/>
      <c r="II121" s="10"/>
    </row>
    <row r="122" ht="15"/>
    <row r="123" ht="15"/>
    <row r="124" ht="15"/>
    <row r="125" ht="15"/>
    <row r="126" ht="15"/>
    <row r="127" ht="15"/>
    <row r="128" ht="15"/>
    <row r="129" ht="15"/>
    <row r="130" ht="15"/>
    <row r="131" ht="15"/>
    <row r="132" ht="15"/>
    <row r="133" ht="15"/>
    <row r="134" ht="15"/>
    <row r="135" ht="15"/>
  </sheetData>
  <sheetProtection password="CA7E" sheet="1" selectLockedCells="1"/>
  <mergeCells count="8">
    <mergeCell ref="C120:BC120"/>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9">
      <formula1>IF(E119="Select",-1,IF(E119="At Par",0,0))</formula1>
      <formula2>IF(E119="Select",-1,IF(E119="At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9">
      <formula1>0</formula1>
      <formula2>IF(E119&lt;&gt;"Select",99.9,0)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9">
      <formula1>0</formula1>
      <formula2>99.9</formula2>
    </dataValidation>
    <dataValidation type="list" allowBlank="1" showInputMessage="1" showErrorMessage="1" sqref="E119">
      <formula1>"Select, Excess (+), Less (-)"</formula1>
    </dataValidation>
    <dataValidation type="decimal" allowBlank="1" showInputMessage="1" showErrorMessage="1" promptTitle="Rate Entry" prompt="Please enter VAT charges in Rupees for this item. " errorTitle="Invaid Entry" error="Only Numeric Values are allowed. " sqref="M114 M112 M108:M110 M116:M117 M106 M85 M93 M78 M91 M89 M101:M102 M75 M68 M70 M72:M73 M58 M56 M52 M60 M54 M64 M62 M66 M83 M80 M87 M95 M97 M99 M104 M50 M32:M33 M35:M37 M20 M24:M25 M16:M18 M22 M14 M27:M28 M30 M45:M46 M43 M39 M41 M4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17">
      <formula1>0</formula1>
      <formula2>999999999999999</formula2>
    </dataValidation>
    <dataValidation type="list" allowBlank="1" showInputMessage="1" showErrorMessage="1" sqref="L13:L117">
      <formula1>"INR"</formula1>
    </dataValidation>
    <dataValidation type="decimal" allowBlank="1" showInputMessage="1" showErrorMessage="1" promptTitle="Quantity" prompt="Please enter the Quantity for this item. " errorTitle="Invalid Entry" error="Only Numeric Values are allowed. " sqref="D13:D117 F13:F117">
      <formula1>0</formula1>
      <formula2>999999999999999</formula2>
    </dataValidation>
    <dataValidation allowBlank="1" showInputMessage="1" showErrorMessage="1" promptTitle="Units" prompt="Please enter Units in text" sqref="E13:E117"/>
    <dataValidation type="decimal" allowBlank="1" showInputMessage="1" showErrorMessage="1" promptTitle="Rate Entry" prompt="Please enter the Inspection Charges in Rupees for this item. " errorTitle="Invaid Entry" error="Only Numeric Values are allowed. " sqref="Q13:Q1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17">
      <formula1>0</formula1>
      <formula2>999999999999999</formula2>
    </dataValidation>
    <dataValidation allowBlank="1" showInputMessage="1" showErrorMessage="1" promptTitle="Itemcode/Make" prompt="Please enter text" sqref="C13:C117"/>
    <dataValidation type="list" showInputMessage="1" showErrorMessage="1" sqref="I13:I117">
      <formula1>"Excess(+), Less(-)"</formula1>
    </dataValidation>
    <dataValidation allowBlank="1" showInputMessage="1" showErrorMessage="1" promptTitle="Addition / Deduction" prompt="Please Choose the correct One" sqref="J13:J117"/>
    <dataValidation type="list" allowBlank="1" showInputMessage="1" showErrorMessage="1" sqref="K13:K117">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errorTitle="Invalid Entry" error="Only Numeric Values are allowed. " sqref="A13:A117">
      <formula1>0</formula1>
      <formula2>999999999999999</formula2>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125" t="s">
        <v>2</v>
      </c>
      <c r="F6" s="125"/>
      <c r="G6" s="125"/>
      <c r="H6" s="125"/>
      <c r="I6" s="125"/>
      <c r="J6" s="125"/>
      <c r="K6" s="125"/>
    </row>
    <row r="7" spans="5:11" ht="15">
      <c r="E7" s="125"/>
      <c r="F7" s="125"/>
      <c r="G7" s="125"/>
      <c r="H7" s="125"/>
      <c r="I7" s="125"/>
      <c r="J7" s="125"/>
      <c r="K7" s="125"/>
    </row>
    <row r="8" spans="5:11" ht="15">
      <c r="E8" s="125"/>
      <c r="F8" s="125"/>
      <c r="G8" s="125"/>
      <c r="H8" s="125"/>
      <c r="I8" s="125"/>
      <c r="J8" s="125"/>
      <c r="K8" s="125"/>
    </row>
    <row r="9" spans="5:11" ht="15">
      <c r="E9" s="125"/>
      <c r="F9" s="125"/>
      <c r="G9" s="125"/>
      <c r="H9" s="125"/>
      <c r="I9" s="125"/>
      <c r="J9" s="125"/>
      <c r="K9" s="125"/>
    </row>
    <row r="10" spans="5:11" ht="15">
      <c r="E10" s="125"/>
      <c r="F10" s="125"/>
      <c r="G10" s="125"/>
      <c r="H10" s="125"/>
      <c r="I10" s="125"/>
      <c r="J10" s="125"/>
      <c r="K10" s="125"/>
    </row>
    <row r="11" spans="5:11" ht="15">
      <c r="E11" s="125"/>
      <c r="F11" s="125"/>
      <c r="G11" s="125"/>
      <c r="H11" s="125"/>
      <c r="I11" s="125"/>
      <c r="J11" s="125"/>
      <c r="K11" s="125"/>
    </row>
    <row r="12" spans="5:11" ht="15">
      <c r="E12" s="125"/>
      <c r="F12" s="125"/>
      <c r="G12" s="125"/>
      <c r="H12" s="125"/>
      <c r="I12" s="125"/>
      <c r="J12" s="125"/>
      <c r="K12" s="125"/>
    </row>
    <row r="13" spans="5:11" ht="15">
      <c r="E13" s="125"/>
      <c r="F13" s="125"/>
      <c r="G13" s="125"/>
      <c r="H13" s="125"/>
      <c r="I13" s="125"/>
      <c r="J13" s="125"/>
      <c r="K13" s="125"/>
    </row>
    <row r="14" spans="5:11" ht="15">
      <c r="E14" s="125"/>
      <c r="F14" s="125"/>
      <c r="G14" s="125"/>
      <c r="H14" s="125"/>
      <c r="I14" s="125"/>
      <c r="J14" s="125"/>
      <c r="K14" s="12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2018-06-11T05:13:05Z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