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<sst xmlns="http://schemas.openxmlformats.org/spreadsheetml/2006/main" count="847" uniqueCount="174">
  <si>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</si>
  <si>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</si>
  <si>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</si>
  <si>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</si>
  <si>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</si>
  <si>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</si>
  <si>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</si>
  <si>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</si>
  <si>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</si>
  <si>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</si>
  <si>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</si>
  <si>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</si>
  <si>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</si>
  <si>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</si>
  <si>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</si>
  <si>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</si>
  <si>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</si>
  <si>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</si>
  <si>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</si>
  <si>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</si>
  <si>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</si>
  <si>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</si>
  <si>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</si>
  <si>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</si>
  <si>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</si>
  <si>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</si>
  <si>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</si>
  <si>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</si>
  <si>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</si>
  <si>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</si>
  <si>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</si>
  <si>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</si>
  <si>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</si>
  <si>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</si>
  <si>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</si>
  <si>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</si>
  <si>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</si>
  <si>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</si>
  <si>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</si>
  <si>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</si>
  <si>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</si>
  <si>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</si>
  <si>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</si>
  <si>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</si>
  <si>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</si>
  <si>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</si>
  <si>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</si>
  <si>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</si>
  <si>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item5</t>
  </si>
  <si>
    <t>Total in Figures</t>
  </si>
  <si>
    <t>Percentage</t>
  </si>
  <si>
    <t>Full Conversion</t>
  </si>
  <si>
    <t>Quoted Rate in Words</t>
  </si>
  <si>
    <t>Quoted Rate in Figures</t>
  </si>
  <si>
    <t>IOCL</t>
  </si>
  <si>
    <t>Select, At Par, Excess (+), Less (-)</t>
  </si>
  <si>
    <t>Select</t>
  </si>
  <si>
    <t>Name of the Bidder/ Bidding Firm / Company :</t>
  </si>
  <si>
    <r>
      <t xml:space="preserve">Estimated Rate 
in
</t>
    </r>
    <r>
      <rPr>
        <b/>
        <sz val="11"/>
        <color indexed="10"/>
        <rFont val="Arial"/>
        <family val="2"/>
      </rPr>
      <t>Rs.      P</t>
    </r>
  </si>
  <si>
    <t>Tender Inviting Authority:  IWD, IIT(BHU), Varanasi</t>
  </si>
  <si>
    <t xml:space="preserve">Demolishing brick work manually / by mechanical means including stacking of serviceable material and disposal of unserviceable material within 50 metres lead as per direction of Engineer-in-charge:     </t>
  </si>
  <si>
    <t>Brick work with common burnt clay F.P.S. (non modular) bricks of class designation 75 in superstructure above plinth level upto floor V level in all shapes and sizes in:</t>
  </si>
  <si>
    <r>
      <t xml:space="preserve">Cement mortar 1:6 ( 1 cement : 6 coarse sand) </t>
    </r>
    <r>
      <rPr>
        <b/>
        <sz val="10"/>
        <rFont val="Times New Roman"/>
        <family val="1"/>
      </rPr>
      <t>(6.4.2)</t>
    </r>
  </si>
  <si>
    <t>Half brick masonry with common burnt clay F.P.S. (non modular) bricks of class designation 75 in superstructure above plinth level up to floor V level  :</t>
  </si>
  <si>
    <r>
      <t xml:space="preserve">Cement mortar 1:4 (1 Cement : 4 coarse sand) </t>
    </r>
    <r>
      <rPr>
        <b/>
        <sz val="10"/>
        <rFont val="Times New Roman"/>
        <family val="1"/>
      </rPr>
      <t>(6.13.2)</t>
    </r>
  </si>
  <si>
    <t xml:space="preserve">12 mm cement plaster of mix : </t>
  </si>
  <si>
    <t xml:space="preserve">15 mm cement plaster on rough side of single or half brick wall  of mix :                       </t>
  </si>
  <si>
    <t xml:space="preserve">Kota stone slab flooring over 20mm (average) thick  base laid over and jointed with grey cement slurry mixed with pigment to match the shade of the slab including rubbing and polishing complete  with base of 1 : 4 ( 1 cement : 4 coarse sand) : </t>
  </si>
  <si>
    <r>
      <t xml:space="preserve">Kota stone slabs 25 mm thick in risers of steps, skirting, dado and pillars laid on 12 mm (average) thick cement mortar 1:3 (1 cement 3 coarse sand) and jointed with grey cement slurry mixed with pigment to match the shade of the slabs, including rubbing and polishing complete. </t>
    </r>
    <r>
      <rPr>
        <b/>
        <sz val="10"/>
        <rFont val="Times New Roman"/>
        <family val="1"/>
      </rPr>
      <t>(11.27)</t>
    </r>
  </si>
  <si>
    <t xml:space="preserve">Reinforcement for R.C.C. work including straightening, cutting, bending, placing in position and binding all complete . </t>
  </si>
  <si>
    <r>
      <t xml:space="preserve">Thermo-Mechanically Treated bars. </t>
    </r>
    <r>
      <rPr>
        <b/>
        <sz val="10"/>
        <rFont val="Times New Roman"/>
        <family val="1"/>
      </rPr>
      <t>(5.22.6)</t>
    </r>
  </si>
  <si>
    <t>Centering and shuttering including strutting, propping etc. and  removal of form for:</t>
  </si>
  <si>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</si>
  <si>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t xml:space="preserve">Distempering with oil bound washable distemper of approved brand and manufacture to give an even shade                      </t>
  </si>
  <si>
    <r>
      <t xml:space="preserve">New work (two or more coats) over and including water thinnable priming coat with cement primer  </t>
    </r>
    <r>
      <rPr>
        <b/>
        <sz val="10"/>
        <rFont val="Times New Roman"/>
        <family val="1"/>
      </rPr>
      <t>(13.41.1)</t>
    </r>
  </si>
  <si>
    <t>Providing and fixing aluminium handles ISI marked anodised (anodic coating not less than grade AC 10 as per IS : 1868) transparent or dyed to required colour or shade with necessary screws etc. complete:</t>
  </si>
  <si>
    <t>Providing and fixing aluminium hanging floor door stopper ISI marked anodised (anodic coating not less than grade AC 10 as per IS : 1868)  transparent  or  dyed to required colour and shade  with  necessary screws etc. complete.</t>
  </si>
  <si>
    <r>
      <t xml:space="preserve">Twin rubber stopper </t>
    </r>
    <r>
      <rPr>
        <b/>
        <sz val="10"/>
        <rFont val="Times New Roman"/>
        <family val="1"/>
      </rPr>
      <t>(9.101.2)</t>
    </r>
  </si>
  <si>
    <r>
      <t xml:space="preserve">Providing and fixing Ist quality ceramic glazed wall tiles conforming to IS : 15622 ( thickness to be specified by the manufacturer) of approved make in all colours, shades except begundy, bottle green, black of any size as approved by Eningeer-in-Charge in skirting, risers of steps and dados over 12 mm thick bed of Cement Mortar 1:3 (1 Cement : 3 Coarse sand) and jointing with grey cement slurry @ 3.3kg per sqm including pointing in white cement mixed with pigment of matching shade complete. </t>
    </r>
    <r>
      <rPr>
        <b/>
        <sz val="10"/>
        <rFont val="Times New Roman"/>
        <family val="1"/>
      </rPr>
      <t>(11.36)</t>
    </r>
  </si>
  <si>
    <t xml:space="preserve">Providing and fixing C.P. brass bib cock of approved quality conforming to IS:8931 </t>
  </si>
  <si>
    <r>
      <t xml:space="preserve">a) 15 mm nominal bore </t>
    </r>
    <r>
      <rPr>
        <b/>
        <sz val="10"/>
        <rFont val="Times New Roman"/>
        <family val="1"/>
      </rPr>
      <t>(18.49.1)</t>
    </r>
  </si>
  <si>
    <t>Providing and fixing C.P. brass stop cock (concealed)  of standard design  and of approved make conforming to IS:8931</t>
  </si>
  <si>
    <r>
      <t xml:space="preserve">a) 15 mm nominal bore </t>
    </r>
    <r>
      <rPr>
        <b/>
        <sz val="10"/>
        <rFont val="Times New Roman"/>
        <family val="1"/>
      </rPr>
      <t>(18.52.1)</t>
    </r>
  </si>
  <si>
    <r>
      <t xml:space="preserve">Cartage of Malba </t>
    </r>
    <r>
      <rPr>
        <b/>
        <sz val="10"/>
        <rFont val="Times New Roman"/>
        <family val="1"/>
      </rPr>
      <t>(Approved Rate)</t>
    </r>
  </si>
  <si>
    <t>cum</t>
  </si>
  <si>
    <t xml:space="preserve">sqm </t>
  </si>
  <si>
    <t>sqm</t>
  </si>
  <si>
    <t xml:space="preserve">cum         </t>
  </si>
  <si>
    <t>kg</t>
  </si>
  <si>
    <t>metre</t>
  </si>
  <si>
    <t>Per Trip</t>
  </si>
  <si>
    <r>
      <t xml:space="preserve">In cement mortar </t>
    </r>
    <r>
      <rPr>
        <b/>
        <sz val="10"/>
        <rFont val="Times New Roman"/>
        <family val="1"/>
      </rPr>
      <t xml:space="preserve">(15.7.4) </t>
    </r>
    <r>
      <rPr>
        <sz val="10"/>
        <rFont val="Times New Roman"/>
        <family val="1"/>
      </rPr>
      <t xml:space="preserve">                                              </t>
    </r>
  </si>
  <si>
    <r>
      <t xml:space="preserve">Demolishing R.C.C. work manually by mechanical means including stacking of steel bars and disposal of unserviceable material within 50 metres lead as per direction of Engineer in charge. </t>
    </r>
    <r>
      <rPr>
        <b/>
        <sz val="10"/>
        <rFont val="Times New Roman"/>
        <family val="1"/>
      </rPr>
      <t xml:space="preserve">(15.3)   </t>
    </r>
    <r>
      <rPr>
        <sz val="10"/>
        <rFont val="Times New Roman"/>
        <family val="1"/>
      </rPr>
      <t xml:space="preserve">    </t>
    </r>
  </si>
  <si>
    <t>Surface dressing of the ground including removing vegetation and in-equalities not exceeding 15 cm deep  and disposal of rubbish, lead upto  50 m and lift  upto  1.5m :</t>
  </si>
  <si>
    <r>
      <t xml:space="preserve">All kinds of soil. </t>
    </r>
    <r>
      <rPr>
        <b/>
        <sz val="10"/>
        <rFont val="Times New Roman"/>
        <family val="1"/>
      </rPr>
      <t>(2.28.1)</t>
    </r>
  </si>
  <si>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</si>
  <si>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r>
      <t xml:space="preserve">All kinds of soil. </t>
    </r>
    <r>
      <rPr>
        <b/>
        <sz val="10"/>
        <rFont val="Times New Roman"/>
        <family val="1"/>
      </rPr>
      <t>(2.8.1)</t>
    </r>
  </si>
  <si>
    <t xml:space="preserve">Providing and laying in position cement concrete of specified grade excluding the cost of centering and shuttering - All work upto plinth level </t>
  </si>
  <si>
    <r>
      <rPr>
        <b/>
        <sz val="10"/>
        <rFont val="Times New Roman"/>
        <family val="1"/>
      </rPr>
      <t>(a)</t>
    </r>
    <r>
      <rPr>
        <sz val="10"/>
        <rFont val="Times New Roman"/>
        <family val="1"/>
      </rPr>
      <t xml:space="preserve"> 1:4:8 (1 Cement : 4 coarse sand : 8 graded stone  aggregate 40 mm nominal size) </t>
    </r>
    <r>
      <rPr>
        <b/>
        <sz val="10"/>
        <rFont val="Times New Roman"/>
        <family val="1"/>
      </rPr>
      <t>(4.1.8)</t>
    </r>
  </si>
  <si>
    <r>
      <rPr>
        <b/>
        <sz val="10"/>
        <rFont val="Times New Roman"/>
        <family val="1"/>
      </rPr>
      <t>(b)</t>
    </r>
    <r>
      <rPr>
        <sz val="10"/>
        <rFont val="Times New Roman"/>
        <family val="1"/>
      </rPr>
      <t xml:space="preserve"> 1:2:4 (1 Cement : 2 coarse sand : 4 graded stone  aggregate 20 mm nominal size) </t>
    </r>
    <r>
      <rPr>
        <b/>
        <sz val="10"/>
        <rFont val="Times New Roman"/>
        <family val="1"/>
      </rPr>
      <t>(4.1.3)</t>
    </r>
  </si>
  <si>
    <r>
      <t>Supplying and filling in plinth with Jamuna sand under floors including, watering, ramming  consolidating and dressing complete.</t>
    </r>
    <r>
      <rPr>
        <b/>
        <sz val="10"/>
        <rFont val="Times New Roman"/>
        <family val="1"/>
      </rPr>
      <t>(2.27)</t>
    </r>
  </si>
  <si>
    <t>Brick work with common burnt clay F.P.S. (non modular) bricks of class designation 7.5 in  foundation and plinth in :</t>
  </si>
  <si>
    <r>
      <t xml:space="preserve">Cement mortar 1:6 (1 cement : 6 coarse sand) </t>
    </r>
    <r>
      <rPr>
        <b/>
        <sz val="10"/>
        <rFont val="Times New Roman"/>
        <family val="1"/>
      </rPr>
      <t>(6.1.2)</t>
    </r>
  </si>
  <si>
    <t>Providing and laying in position specified grade of reinforced cement concrete excluding the cost of centering, shuttering, finishing and reinforcement - All work upto plinth level</t>
  </si>
  <si>
    <r>
      <t xml:space="preserve">1:1.5:3 (1 Cement : 1.5 coarse sand : 3 graded stone aggregate 20 mm nominal size) </t>
    </r>
    <r>
      <rPr>
        <b/>
        <sz val="10"/>
        <rFont val="Times New Roman"/>
        <family val="1"/>
      </rPr>
      <t>(5.1.2)</t>
    </r>
  </si>
  <si>
    <t>Reinforced cement concrete work in walls (any thickness), including attached pilasters, buttresses, plinth and string courses, fillets,  columns, pillars, piers, abutments, posts and struts, etc. upto floor five level excluding cost of centering, shuttering, finishing and reinforcement :</t>
  </si>
  <si>
    <r>
      <t xml:space="preserve">1:1.5:3 (1 Cement : 1.5 coarse sand : 3 graded stone aggregate 20 mm nominal size) </t>
    </r>
    <r>
      <rPr>
        <b/>
        <sz val="10"/>
        <rFont val="Times New Roman"/>
        <family val="1"/>
      </rPr>
      <t>(5.2.2)</t>
    </r>
  </si>
  <si>
    <r>
      <t>Reinforced cement concrete work in  beams, suspended floors, roofs having slope upto 15°, landings, balconies, shelves, chajjas, lintels, bands, plain window sills, staircases and spiral stair cases upto floor five level excluding the cost of centering, shuttering, finishing and reinforcement with (a) 1:2:4 (1 Cement : 2 coarse sand : 4 graded stone aggregate 20mm nominal size)</t>
    </r>
    <r>
      <rPr>
        <b/>
        <sz val="10"/>
        <rFont val="Times New Roman"/>
        <family val="1"/>
      </rPr>
      <t xml:space="preserve"> (5.3)</t>
    </r>
  </si>
  <si>
    <r>
      <rPr>
        <b/>
        <sz val="10"/>
        <rFont val="Times New Roman"/>
        <family val="1"/>
      </rPr>
      <t>(a)</t>
    </r>
    <r>
      <rPr>
        <sz val="10"/>
        <rFont val="Times New Roman"/>
        <family val="1"/>
      </rPr>
      <t xml:space="preserve"> Foundations, footings, bases of columns etc. for mass concrete. </t>
    </r>
    <r>
      <rPr>
        <b/>
        <sz val="10"/>
        <rFont val="Times New Roman"/>
        <family val="1"/>
      </rPr>
      <t>(5.9.1)</t>
    </r>
  </si>
  <si>
    <r>
      <rPr>
        <b/>
        <sz val="10"/>
        <rFont val="Times New Roman"/>
        <family val="1"/>
      </rPr>
      <t>(b)</t>
    </r>
    <r>
      <rPr>
        <sz val="10"/>
        <rFont val="Times New Roman"/>
        <family val="1"/>
      </rPr>
      <t xml:space="preserve"> Lintels,  beams, plinth beams, girders, bressumers and cantilevers with water proof ply 12mm thick </t>
    </r>
    <r>
      <rPr>
        <b/>
        <sz val="10"/>
        <rFont val="Times New Roman"/>
        <family val="1"/>
      </rPr>
      <t>(5.9.21)</t>
    </r>
  </si>
  <si>
    <r>
      <rPr>
        <b/>
        <sz val="10"/>
        <rFont val="Times New Roman"/>
        <family val="1"/>
      </rPr>
      <t>(c)</t>
    </r>
    <r>
      <rPr>
        <sz val="10"/>
        <rFont val="Times New Roman"/>
        <family val="1"/>
      </rPr>
      <t xml:space="preserve"> Columns, Pillars, Piers, Abutments, Posts and Struts </t>
    </r>
    <r>
      <rPr>
        <b/>
        <sz val="10"/>
        <rFont val="Times New Roman"/>
        <family val="1"/>
      </rPr>
      <t>(5.9.6)</t>
    </r>
  </si>
  <si>
    <r>
      <rPr>
        <b/>
        <sz val="10"/>
        <rFont val="Times New Roman"/>
        <family val="1"/>
      </rPr>
      <t>(d)</t>
    </r>
    <r>
      <rPr>
        <sz val="10"/>
        <rFont val="Times New Roman"/>
        <family val="1"/>
      </rPr>
      <t xml:space="preserve"> Suspended floors, roofs , landings, balconies and access platform with water proof ply 12mm thick </t>
    </r>
    <r>
      <rPr>
        <b/>
        <sz val="10"/>
        <rFont val="Times New Roman"/>
        <family val="1"/>
      </rPr>
      <t>(5.9.20)</t>
    </r>
  </si>
  <si>
    <r>
      <rPr>
        <b/>
        <sz val="10"/>
        <rFont val="Times New Roman"/>
        <family val="1"/>
      </rPr>
      <t>(e)</t>
    </r>
    <r>
      <rPr>
        <sz val="10"/>
        <rFont val="Times New Roman"/>
        <family val="1"/>
      </rPr>
      <t xml:space="preserve"> Weather shade, Chajjas, corbels etc., including edges </t>
    </r>
    <r>
      <rPr>
        <b/>
        <sz val="10"/>
        <rFont val="Times New Roman"/>
        <family val="1"/>
      </rPr>
      <t>(5.9.19)</t>
    </r>
  </si>
  <si>
    <r>
      <t xml:space="preserve">1:6 (1 cement : 6 coarse sand)  </t>
    </r>
    <r>
      <rPr>
        <b/>
        <sz val="10"/>
        <rFont val="Times New Roman"/>
        <family val="1"/>
      </rPr>
      <t xml:space="preserve"> (13.4.2) </t>
    </r>
    <r>
      <rPr>
        <sz val="10"/>
        <rFont val="Times New Roman"/>
        <family val="1"/>
      </rPr>
      <t xml:space="preserve">                                 </t>
    </r>
  </si>
  <si>
    <r>
      <t xml:space="preserve">1:6 (1 cement : 6 coarse sand) </t>
    </r>
    <r>
      <rPr>
        <b/>
        <sz val="10"/>
        <rFont val="Times New Roman"/>
        <family val="1"/>
      </rPr>
      <t>(13.5.2)</t>
    </r>
    <r>
      <rPr>
        <sz val="10"/>
        <rFont val="Times New Roman"/>
        <family val="1"/>
      </rPr>
      <t xml:space="preserve">                            </t>
    </r>
  </si>
  <si>
    <r>
      <t xml:space="preserve">With average thickness of 120 mm and minimum thickness at khurra as 65 mm. </t>
    </r>
    <r>
      <rPr>
        <b/>
        <sz val="10"/>
        <rFont val="Times New Roman"/>
        <family val="1"/>
      </rPr>
      <t>(22.7.1)</t>
    </r>
  </si>
  <si>
    <t xml:space="preserve">Providing wood work in frames of doors, windows, clerestory windows and other frames, wrought framed and fixed in position with hold fast lugs or with dash fasteners of required dia &amp; length (hold fast lugs or dash fastener shall be paid for separately). </t>
  </si>
  <si>
    <r>
      <t xml:space="preserve">Sal wood </t>
    </r>
    <r>
      <rPr>
        <b/>
        <sz val="10"/>
        <rFont val="Times New Roman"/>
        <family val="1"/>
      </rPr>
      <t>(9.1.2)</t>
    </r>
  </si>
  <si>
    <t>Providing and fixing ISI marked flush door shutters conforming to IS 2202 (part1)  decorative type, core of block board construction with frame of 1st class hard wood and well matched teak 3 ply veneering with vertical grains or cross bands and face veneers on both faces of shutters.</t>
  </si>
  <si>
    <r>
      <t xml:space="preserve">35 mm thick including ISI marked Stainless Steel butt hinges with necessary screws. </t>
    </r>
    <r>
      <rPr>
        <b/>
        <sz val="10"/>
        <rFont val="Times New Roman"/>
        <family val="1"/>
      </rPr>
      <t>(9.20.1)</t>
    </r>
  </si>
  <si>
    <t>Providing and fixing panelled or panelled and glazed shutters for doors, windows and clerestory windows including ISI marked black enamelled M.S butt hinges with necessary screws excluding, panelling which will be paid for separately.</t>
  </si>
  <si>
    <t>Second class teak wood</t>
  </si>
  <si>
    <r>
      <t xml:space="preserve">35 mm thick shutters </t>
    </r>
    <r>
      <rPr>
        <b/>
        <sz val="10"/>
        <rFont val="Times New Roman"/>
        <family val="1"/>
      </rPr>
      <t>(9.5.1.1)</t>
    </r>
  </si>
  <si>
    <t>Providing and fixing panelling or panelling and glazing in panelled or panelled and glazed shutters for doors, windows and clerestory windows ( Area of opening for panel inserts excluding portion inside grooves or rebates to be measured). Panelling for panelled or panelled and glazed shutters 25 mm to 40 mm thick</t>
  </si>
  <si>
    <r>
      <t xml:space="preserve">Second class teak wood </t>
    </r>
    <r>
      <rPr>
        <b/>
        <sz val="10"/>
        <rFont val="Times New Roman"/>
        <family val="1"/>
      </rPr>
      <t>(9.7.1)</t>
    </r>
  </si>
  <si>
    <t>Float glass panes</t>
  </si>
  <si>
    <r>
      <t xml:space="preserve">4mm thick glass pane </t>
    </r>
    <r>
      <rPr>
        <b/>
        <sz val="10"/>
        <rFont val="Times New Roman"/>
        <family val="1"/>
      </rPr>
      <t>(9.7.7.1)</t>
    </r>
  </si>
  <si>
    <t>Providing and fixing fly proof stainless steel grade 304 wire gauge, to windows and clerestory windows using wire gauge with average width of aperture 1.4 mm in both directions with wire of dia. 0.50 mm all complete.</t>
  </si>
  <si>
    <r>
      <t xml:space="preserve">With 2nd class teak wood beading 62X19 mm </t>
    </r>
    <r>
      <rPr>
        <b/>
        <sz val="10"/>
        <rFont val="Times New Roman"/>
        <family val="1"/>
      </rPr>
      <t>(9.135.1)</t>
    </r>
  </si>
  <si>
    <r>
      <t>Providing 40x5 mm flat iron hold fast 40 cm long including fixing to frame with 10 mm diameter bolts, nuts and wooden plugs and embeddings in cement concrete block 30x10x15cm 1:3:6 mix (1cement : 3 coarse sand : 6 graded stone aggregate 20mm nominal size)</t>
    </r>
    <r>
      <rPr>
        <b/>
        <sz val="10"/>
        <rFont val="Times New Roman"/>
        <family val="1"/>
      </rPr>
      <t xml:space="preserve"> (9.53)</t>
    </r>
  </si>
  <si>
    <t xml:space="preserve">Providing and fixing aluminium sliding door bolts ISI marked anodised (anodic coating not less than grade AC 10 as per IS : 1868) transparent or dyed to required colour or shade with nuts and screws etc. complete : </t>
  </si>
  <si>
    <r>
      <t xml:space="preserve">300x16 mm  </t>
    </r>
    <r>
      <rPr>
        <b/>
        <sz val="10"/>
        <rFont val="Times New Roman"/>
        <family val="1"/>
      </rPr>
      <t>(9.96.1)</t>
    </r>
  </si>
  <si>
    <t xml:space="preserve">Providing and fixing aluminium tower bolts ISI marked anodised ( anodic coating not less than grade AC 10 as per IS : 1868 ) transparent or dyed to required colour or shade with necessary screws etc. complete:                                              </t>
  </si>
  <si>
    <r>
      <rPr>
        <b/>
        <sz val="10"/>
        <rFont val="Times New Roman"/>
        <family val="1"/>
      </rPr>
      <t>(a)</t>
    </r>
    <r>
      <rPr>
        <sz val="10"/>
        <rFont val="Times New Roman"/>
        <family val="1"/>
      </rPr>
      <t xml:space="preserve"> 250x10 mm   </t>
    </r>
    <r>
      <rPr>
        <b/>
        <sz val="10"/>
        <rFont val="Times New Roman"/>
        <family val="1"/>
      </rPr>
      <t>(9.97.2)</t>
    </r>
    <r>
      <rPr>
        <sz val="10"/>
        <rFont val="Times New Roman"/>
        <family val="1"/>
      </rPr>
      <t xml:space="preserve">                                                     </t>
    </r>
  </si>
  <si>
    <r>
      <rPr>
        <b/>
        <sz val="10"/>
        <rFont val="Times New Roman"/>
        <family val="1"/>
      </rPr>
      <t>(b)</t>
    </r>
    <r>
      <rPr>
        <sz val="10"/>
        <rFont val="Times New Roman"/>
        <family val="1"/>
      </rPr>
      <t xml:space="preserve"> 150x10 mm </t>
    </r>
    <r>
      <rPr>
        <b/>
        <sz val="10"/>
        <rFont val="Times New Roman"/>
        <family val="1"/>
      </rPr>
      <t>(9.97.4)</t>
    </r>
    <r>
      <rPr>
        <sz val="10"/>
        <rFont val="Times New Roman"/>
        <family val="1"/>
      </rPr>
      <t xml:space="preserve">                                                   </t>
    </r>
  </si>
  <si>
    <r>
      <rPr>
        <b/>
        <sz val="10"/>
        <rFont val="Times New Roman"/>
        <family val="1"/>
      </rPr>
      <t>(a)</t>
    </r>
    <r>
      <rPr>
        <sz val="10"/>
        <rFont val="Times New Roman"/>
        <family val="1"/>
      </rPr>
      <t xml:space="preserve"> 125 mm </t>
    </r>
    <r>
      <rPr>
        <b/>
        <sz val="10"/>
        <rFont val="Times New Roman"/>
        <family val="1"/>
      </rPr>
      <t>(9.100.1)</t>
    </r>
  </si>
  <si>
    <r>
      <rPr>
        <b/>
        <sz val="10"/>
        <rFont val="Times New Roman"/>
        <family val="1"/>
      </rPr>
      <t>(b)</t>
    </r>
    <r>
      <rPr>
        <sz val="10"/>
        <rFont val="Times New Roman"/>
        <family val="1"/>
      </rPr>
      <t xml:space="preserve"> 100 mm </t>
    </r>
    <r>
      <rPr>
        <b/>
        <sz val="10"/>
        <rFont val="Times New Roman"/>
        <family val="1"/>
      </rPr>
      <t>(9.100.2)</t>
    </r>
    <r>
      <rPr>
        <sz val="10"/>
        <rFont val="Times New Roman"/>
        <family val="1"/>
      </rPr>
      <t xml:space="preserve">                                                        </t>
    </r>
  </si>
  <si>
    <t xml:space="preserve">Steel work welded in built up sections/framed work including cutting hoisting, fixing in position and applying a priming coat of approved steel primer using structural steel etc.as required. </t>
  </si>
  <si>
    <r>
      <t xml:space="preserve">In gratings, frames, guard bar, ladders, railings, brackets, gates &amp; similar works. </t>
    </r>
    <r>
      <rPr>
        <b/>
        <sz val="10"/>
        <rFont val="Times New Roman"/>
        <family val="1"/>
      </rPr>
      <t>(10.25.2)</t>
    </r>
  </si>
  <si>
    <t>Providing and fixing M.S. grills of required pattern in frames of windows etc. with M.S. flats, square or round bars etc. all complete.</t>
  </si>
  <si>
    <r>
      <t xml:space="preserve">Fixed to openings / wooden frames with rawl plugs (designation 10 No.) etc., all complet </t>
    </r>
    <r>
      <rPr>
        <b/>
        <sz val="10"/>
        <rFont val="Times New Roman"/>
        <family val="1"/>
      </rPr>
      <t>(9.48.2)</t>
    </r>
  </si>
  <si>
    <t>Providing and fixing on wall face unplasticised - Rigid PVC rain water pipes conforming to IS : 13592 Type A including jointing with seal ring conforming to  IS : 5382 leaving 10 mm gap for thermal expansion.  (i) Single socketed pipes</t>
  </si>
  <si>
    <r>
      <t xml:space="preserve">110 mm diameter </t>
    </r>
    <r>
      <rPr>
        <b/>
        <sz val="10"/>
        <rFont val="Times New Roman"/>
        <family val="1"/>
      </rPr>
      <t>(12.41.2)</t>
    </r>
  </si>
  <si>
    <t>Providing and fixing on wall face unplasticised - PVC moulded fittings/accessories for unplasticised - Rigid PVC rain water pipes conforming to IS : 13592  Type A including jointing with seal ring conforming to IS : 5382 leaving 10 mm gap for thermal expansion.</t>
  </si>
  <si>
    <r>
      <rPr>
        <b/>
        <sz val="10"/>
        <rFont val="Times New Roman"/>
        <family val="1"/>
      </rPr>
      <t>(a)</t>
    </r>
    <r>
      <rPr>
        <sz val="10"/>
        <rFont val="Times New Roman"/>
        <family val="1"/>
      </rPr>
      <t xml:space="preserve"> Bend  87.5°110 mm </t>
    </r>
    <r>
      <rPr>
        <b/>
        <sz val="10"/>
        <rFont val="Times New Roman"/>
        <family val="1"/>
      </rPr>
      <t>(12.42.5.2)</t>
    </r>
  </si>
  <si>
    <r>
      <rPr>
        <b/>
        <sz val="10"/>
        <rFont val="Times New Roman"/>
        <family val="1"/>
      </rPr>
      <t xml:space="preserve">(b) </t>
    </r>
    <r>
      <rPr>
        <sz val="10"/>
        <rFont val="Times New Roman"/>
        <family val="1"/>
      </rPr>
      <t xml:space="preserve">Shoe (Plain) 110 mm Shoe </t>
    </r>
    <r>
      <rPr>
        <b/>
        <sz val="10"/>
        <rFont val="Times New Roman"/>
        <family val="1"/>
      </rPr>
      <t>(12.42.6.2)</t>
    </r>
  </si>
  <si>
    <r>
      <rPr>
        <b/>
        <sz val="10"/>
        <rFont val="Times New Roman"/>
        <family val="1"/>
      </rPr>
      <t>(c)</t>
    </r>
    <r>
      <rPr>
        <sz val="10"/>
        <rFont val="Times New Roman"/>
        <family val="1"/>
      </rPr>
      <t xml:space="preserve"> Coupler 110 mm </t>
    </r>
    <r>
      <rPr>
        <b/>
        <sz val="10"/>
        <rFont val="Times New Roman"/>
        <family val="1"/>
      </rPr>
      <t>(12.42.1.2)</t>
    </r>
  </si>
  <si>
    <t>Providing and fixing M.S. stays and clamps for sand cast iron/centrifugally cast (spun) iron pipes of diameter:</t>
  </si>
  <si>
    <r>
      <t xml:space="preserve">100 mm </t>
    </r>
    <r>
      <rPr>
        <b/>
        <sz val="10"/>
        <rFont val="Times New Roman"/>
        <family val="1"/>
      </rPr>
      <t>(17.59.1)</t>
    </r>
  </si>
  <si>
    <t xml:space="preserve">Providing and fixing G.I. pipes complete with G.I. fittings and clamps,including cutting and making good the walls etc. Internal work - exposed on wall </t>
  </si>
  <si>
    <r>
      <rPr>
        <b/>
        <sz val="10"/>
        <rFont val="Times New Roman"/>
        <family val="1"/>
      </rPr>
      <t>(a)</t>
    </r>
    <r>
      <rPr>
        <sz val="10"/>
        <rFont val="Times New Roman"/>
        <family val="1"/>
      </rPr>
      <t xml:space="preserve"> 15mm dia. nominal bore </t>
    </r>
    <r>
      <rPr>
        <b/>
        <sz val="10"/>
        <rFont val="Times New Roman"/>
        <family val="1"/>
      </rPr>
      <t>(18.10.1)</t>
    </r>
  </si>
  <si>
    <r>
      <rPr>
        <b/>
        <sz val="10"/>
        <rFont val="Times New Roman"/>
        <family val="1"/>
      </rPr>
      <t>(b)</t>
    </r>
    <r>
      <rPr>
        <sz val="10"/>
        <rFont val="Times New Roman"/>
        <family val="1"/>
      </rPr>
      <t xml:space="preserve"> 25mm dia. nominal bore </t>
    </r>
    <r>
      <rPr>
        <b/>
        <sz val="10"/>
        <rFont val="Times New Roman"/>
        <family val="1"/>
      </rPr>
      <t>(18.10.3)</t>
    </r>
  </si>
  <si>
    <t>Making connection of G.I. distribution branch with G.I.main of following sizes by providing and fixing tee,including cutting and threading the pipe etc. complete.</t>
  </si>
  <si>
    <r>
      <t xml:space="preserve">25 to 40 mm nominal bore </t>
    </r>
    <r>
      <rPr>
        <b/>
        <sz val="10"/>
        <rFont val="Times New Roman"/>
        <family val="1"/>
      </rPr>
      <t>(18.13.1)</t>
    </r>
  </si>
  <si>
    <t xml:space="preserve">Providing and fixing wash basin with C.I. brackets, 15 mm C.P. brass pillar taps, 32 mm C.P. brass waste of standard pattern,  including  painting of fittings and brackets, cutting and making good the walls wherever require :             </t>
  </si>
  <si>
    <r>
      <t xml:space="preserve">White Vitreous China Wash basin size 630x450 mm with a single 15 mm C.P. brass pillar tap </t>
    </r>
    <r>
      <rPr>
        <b/>
        <sz val="10"/>
        <rFont val="Times New Roman"/>
        <family val="1"/>
      </rPr>
      <t>(17.7.2)</t>
    </r>
  </si>
  <si>
    <r>
      <t xml:space="preserve">25 mm thick </t>
    </r>
    <r>
      <rPr>
        <b/>
        <sz val="10"/>
        <rFont val="Times New Roman"/>
        <family val="1"/>
      </rPr>
      <t>(11.26.1)</t>
    </r>
  </si>
  <si>
    <r>
      <t>Making plinth protection 50mm thick of cement concrete 1:3:6 (1 cement: 3 coarse sand: 6 graded stone aggregate 20mm nominal size) over 75mm bed by dry brick ballast 40mm nominal size well rammed and consolidated and grouted with fine sand including finishing the top smooth.</t>
    </r>
    <r>
      <rPr>
        <b/>
        <sz val="10"/>
        <rFont val="Times New Roman"/>
        <family val="1"/>
      </rPr>
      <t>(4.17</t>
    </r>
    <r>
      <rPr>
        <sz val="10"/>
        <rFont val="Times New Roman"/>
        <family val="1"/>
      </rPr>
      <t>)</t>
    </r>
  </si>
  <si>
    <t xml:space="preserve">Finishing walls with Acrylic Smooth exterior paint of required shade </t>
  </si>
  <si>
    <r>
      <t xml:space="preserve">New work (Two or more coat applied @ 1.67 ltr/10 sqm over and including priming coat of exterior primer applied @2.20kg/ 10 sqm) </t>
    </r>
    <r>
      <rPr>
        <b/>
        <sz val="10"/>
        <rFont val="Times New Roman"/>
        <family val="1"/>
      </rPr>
      <t>(13.46.1)</t>
    </r>
  </si>
  <si>
    <t xml:space="preserve">Painting with synthetic enamel paint of approved brand and manufacture to  give an even shade :                                       </t>
  </si>
  <si>
    <r>
      <t xml:space="preserve">Two or more coats on new work </t>
    </r>
    <r>
      <rPr>
        <b/>
        <sz val="10"/>
        <rFont val="Times New Roman"/>
        <family val="1"/>
      </rPr>
      <t>(13.61.1)</t>
    </r>
    <r>
      <rPr>
        <sz val="10"/>
        <rFont val="Times New Roman"/>
        <family val="1"/>
      </rPr>
      <t xml:space="preserve">                         </t>
    </r>
  </si>
  <si>
    <r>
      <t xml:space="preserve">Cement concrete pavement with 1:2:4 (1 cement : 2 coarse sand : 4  graded  stone aggregate 20mm nominal size) including finishing  complete. </t>
    </r>
    <r>
      <rPr>
        <b/>
        <sz val="10"/>
        <rFont val="Times New Roman"/>
        <family val="1"/>
      </rPr>
      <t>(11.7)</t>
    </r>
  </si>
  <si>
    <t xml:space="preserve">Cement concrete flooring 1:2:4 (1 cement : 2 coarse sand : 4 graded stone aggregate) finished with a floating coat of neat cement including cement slurry, but excluding the cost of nosing of steps etc. complete.             </t>
  </si>
  <si>
    <r>
      <t xml:space="preserve">40mm thick with 20mm nominal size stone aggregate </t>
    </r>
    <r>
      <rPr>
        <b/>
        <sz val="10"/>
        <rFont val="Times New Roman"/>
        <family val="1"/>
      </rPr>
      <t>(11.3.1)</t>
    </r>
  </si>
  <si>
    <t>Providing and fixing glass strips in joints of terrazo / cement concrete floors.</t>
  </si>
  <si>
    <r>
      <t xml:space="preserve">40 mm wide and 4 mm thick. </t>
    </r>
    <r>
      <rPr>
        <b/>
        <sz val="10"/>
        <rFont val="Times New Roman"/>
        <family val="1"/>
      </rPr>
      <t xml:space="preserve"> (11.13.1)</t>
    </r>
  </si>
  <si>
    <t>Kg.</t>
  </si>
  <si>
    <t>kg.</t>
  </si>
  <si>
    <t>sqm.</t>
  </si>
  <si>
    <t>Name of Work: Construction of transformer &amp; panel room for Super computer establishment, IIT(BHU)</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</si>
  <si>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 Charge :</t>
  </si>
  <si>
    <r>
      <t xml:space="preserve">TOTAL AMOUNT  With Taxes
in
</t>
    </r>
    <r>
      <rPr>
        <b/>
        <sz val="11"/>
        <color indexed="10"/>
        <rFont val="Arial"/>
        <family val="2"/>
      </rPr>
      <t>Rs.      P</t>
    </r>
  </si>
  <si>
    <t>Contract No:  IIT(BHU)/IWD/CT/30/2018-19/986 Dated 18.07.2018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</si>
</sst>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4"/>
      <color indexed="57"/>
      <name val="Arial"/>
      <family val="2"/>
    </font>
    <font>
      <b/>
      <sz val="12"/>
      <color indexed="16"/>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sz val="10"/>
      <color rgb="FF000000"/>
      <name val="Courier New"/>
      <family val="3"/>
    </font>
    <font>
      <b/>
      <sz val="14"/>
      <color theme="6" tint="-0.4999699890613556"/>
      <name val="Arial"/>
      <family val="2"/>
    </font>
    <font>
      <b/>
      <u val="single"/>
      <sz val="16"/>
      <color rgb="FFFF0000"/>
      <name val="Arial"/>
      <family val="2"/>
    </font>
    <font>
      <b/>
      <sz val="11"/>
      <color rgb="FF000066"/>
      <name val="Arial"/>
      <family val="2"/>
    </font>
    <font>
      <sz val="11"/>
      <color theme="4" tint="0.7999799847602844"/>
      <name val="Arial"/>
      <family val="2"/>
    </font>
    <font>
      <b/>
      <sz val="12"/>
      <color rgb="FF800000"/>
      <name val="Arial"/>
      <family val="2"/>
    </font>
    <font>
      <b/>
      <sz val="11"/>
      <color rgb="FF80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3" fillId="0" borderId="0" xfId="57" applyNumberFormat="1" applyFont="1" applyFill="1">
      <alignment/>
      <protection/>
    </xf>
    <xf numFmtId="0" fontId="62" fillId="0" borderId="0" xfId="57" applyNumberFormat="1" applyFont="1" applyFill="1">
      <alignment/>
      <protection/>
    </xf>
    <xf numFmtId="0" fontId="2" fillId="0" borderId="10" xfId="57" applyNumberFormat="1" applyFont="1" applyFill="1" applyBorder="1" applyAlignment="1">
      <alignment horizontal="center" vertical="top" wrapText="1"/>
      <protection/>
    </xf>
    <xf numFmtId="0" fontId="2" fillId="0" borderId="10" xfId="57" applyNumberFormat="1" applyFont="1" applyFill="1" applyBorder="1" applyAlignment="1" applyProtection="1">
      <alignment horizontal="righ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0" fontId="3" fillId="0" borderId="10"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0" xfId="57" applyNumberFormat="1" applyFont="1" applyFill="1" applyBorder="1" applyAlignment="1" applyProtection="1">
      <alignment horizontal="right" vertical="top"/>
      <protection locked="0"/>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1" xfId="59" applyNumberFormat="1" applyFont="1" applyFill="1" applyBorder="1" applyAlignment="1" applyProtection="1">
      <alignment horizontal="left" vertical="top" wrapText="1"/>
      <protection/>
    </xf>
    <xf numFmtId="0" fontId="3" fillId="0" borderId="10" xfId="59" applyNumberFormat="1" applyFont="1" applyFill="1" applyBorder="1" applyAlignment="1">
      <alignment horizontal="center" vertical="top"/>
      <protection/>
    </xf>
    <xf numFmtId="0" fontId="66" fillId="0" borderId="10" xfId="59" applyNumberFormat="1" applyFont="1" applyFill="1" applyBorder="1" applyAlignment="1">
      <alignment horizontal="left" wrapText="1" readingOrder="1"/>
      <protection/>
    </xf>
    <xf numFmtId="164" fontId="3" fillId="0" borderId="10" xfId="59" applyNumberFormat="1" applyFont="1" applyFill="1" applyBorder="1" applyAlignment="1">
      <alignment vertical="top"/>
      <protection/>
    </xf>
    <xf numFmtId="0" fontId="3" fillId="0" borderId="10" xfId="59" applyNumberFormat="1" applyFont="1" applyFill="1" applyBorder="1" applyAlignment="1">
      <alignment vertical="top"/>
      <protection/>
    </xf>
    <xf numFmtId="0" fontId="2" fillId="0" borderId="10" xfId="57" applyNumberFormat="1" applyFont="1" applyFill="1" applyBorder="1" applyAlignment="1" applyProtection="1">
      <alignment horizontal="center" vertical="top" wrapText="1"/>
      <protection locked="0"/>
    </xf>
    <xf numFmtId="0" fontId="3" fillId="0" borderId="10" xfId="59" applyNumberFormat="1" applyFont="1" applyFill="1" applyBorder="1" applyAlignment="1">
      <alignment vertical="top" wrapText="1"/>
      <protection/>
    </xf>
    <xf numFmtId="0" fontId="2" fillId="33" borderId="10" xfId="57" applyNumberFormat="1" applyFont="1" applyFill="1" applyBorder="1" applyAlignment="1" applyProtection="1">
      <alignment horizontal="right" vertical="top"/>
      <protection locked="0"/>
    </xf>
    <xf numFmtId="0" fontId="2" fillId="0" borderId="10" xfId="59" applyNumberFormat="1" applyFont="1" applyFill="1" applyBorder="1" applyAlignment="1">
      <alignment horizontal="left" vertical="top"/>
      <protection/>
    </xf>
    <xf numFmtId="0" fontId="11" fillId="0" borderId="0" xfId="59" applyNumberFormat="1" applyFill="1">
      <alignment/>
      <protection/>
    </xf>
    <xf numFmtId="166" fontId="3" fillId="0" borderId="10" xfId="59" applyNumberFormat="1" applyFont="1" applyFill="1" applyBorder="1" applyAlignment="1">
      <alignment vertical="top"/>
      <protection/>
    </xf>
    <xf numFmtId="2" fontId="6" fillId="0" borderId="10" xfId="59" applyNumberFormat="1" applyFont="1" applyFill="1" applyBorder="1" applyAlignment="1">
      <alignment vertical="top"/>
      <protection/>
    </xf>
    <xf numFmtId="2" fontId="67" fillId="0" borderId="10" xfId="59" applyNumberFormat="1" applyFont="1" applyFill="1" applyBorder="1" applyAlignment="1">
      <alignment vertical="top"/>
      <protection/>
    </xf>
    <xf numFmtId="0" fontId="17" fillId="0" borderId="10" xfId="0" applyFont="1" applyBorder="1" applyAlignment="1">
      <alignment horizontal="justify" vertical="top" wrapText="1"/>
    </xf>
    <xf numFmtId="0" fontId="17" fillId="0" borderId="10" xfId="0" applyFont="1" applyBorder="1" applyAlignment="1">
      <alignment horizontal="justify" vertical="top" wrapText="1" shrinkToFit="1"/>
    </xf>
    <xf numFmtId="0" fontId="17" fillId="0" borderId="10" xfId="0" applyFont="1" applyBorder="1" applyAlignment="1">
      <alignment horizontal="center" vertical="top" wrapText="1"/>
    </xf>
    <xf numFmtId="2" fontId="11" fillId="0" borderId="10" xfId="0" applyNumberFormat="1" applyFont="1" applyBorder="1" applyAlignment="1">
      <alignment horizontal="right" vertical="top" wrapText="1"/>
    </xf>
    <xf numFmtId="0" fontId="17" fillId="0" borderId="10" xfId="0" applyFont="1" applyBorder="1" applyAlignment="1">
      <alignment horizontal="center" vertical="top" wrapText="1" shrinkToFit="1"/>
    </xf>
    <xf numFmtId="2" fontId="17" fillId="0" borderId="10" xfId="0" applyNumberFormat="1" applyFont="1" applyBorder="1" applyAlignment="1">
      <alignment horizontal="right" vertical="top" wrapText="1"/>
    </xf>
    <xf numFmtId="2" fontId="17" fillId="0" borderId="10" xfId="0" applyNumberFormat="1" applyFont="1" applyBorder="1" applyAlignment="1">
      <alignment horizontal="right" vertical="top" wrapText="1" shrinkToFit="1"/>
    </xf>
    <xf numFmtId="0" fontId="2" fillId="0" borderId="11" xfId="57" applyNumberFormat="1" applyFont="1" applyFill="1" applyBorder="1" applyAlignment="1">
      <alignment horizontal="center" vertical="center" wrapText="1"/>
      <protection/>
    </xf>
    <xf numFmtId="0" fontId="2" fillId="0" borderId="12"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14" xfId="57" applyNumberFormat="1" applyFont="1" applyFill="1" applyBorder="1" applyAlignment="1" applyProtection="1">
      <alignment horizontal="center" wrapText="1"/>
      <protection locked="0"/>
    </xf>
    <xf numFmtId="0" fontId="2" fillId="33" borderId="11" xfId="59" applyNumberFormat="1" applyFont="1" applyFill="1" applyBorder="1" applyAlignment="1" applyProtection="1">
      <alignment horizontal="left" vertical="top"/>
      <protection locked="0"/>
    </xf>
    <xf numFmtId="0" fontId="2" fillId="0" borderId="12" xfId="59" applyNumberFormat="1" applyFont="1" applyFill="1" applyBorder="1" applyAlignment="1" applyProtection="1">
      <alignment horizontal="left" vertical="top"/>
      <protection locked="0"/>
    </xf>
    <xf numFmtId="0" fontId="2" fillId="0" borderId="13"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2" fillId="0" borderId="10"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0" fontId="18" fillId="0" borderId="10" xfId="0" applyFont="1" applyBorder="1" applyAlignment="1">
      <alignment horizontal="center" vertical="top"/>
    </xf>
    <xf numFmtId="0" fontId="2" fillId="0" borderId="10" xfId="59" applyNumberFormat="1" applyFont="1" applyFill="1" applyBorder="1" applyAlignment="1">
      <alignment horizontal="right" vertical="top"/>
      <protection/>
    </xf>
    <xf numFmtId="164" fontId="2" fillId="0" borderId="10" xfId="59" applyNumberFormat="1" applyFont="1" applyFill="1" applyBorder="1" applyAlignment="1">
      <alignment horizontal="right" vertical="top"/>
      <protection/>
    </xf>
    <xf numFmtId="2" fontId="2" fillId="0" borderId="10" xfId="59" applyNumberFormat="1" applyFont="1" applyFill="1" applyBorder="1" applyAlignment="1">
      <alignment horizontal="right" vertical="top"/>
      <protection/>
    </xf>
    <xf numFmtId="2" fontId="2" fillId="0" borderId="10" xfId="58" applyNumberFormat="1" applyFont="1" applyFill="1" applyBorder="1" applyAlignment="1">
      <alignment horizontal="right" vertical="top"/>
      <protection/>
    </xf>
    <xf numFmtId="2" fontId="17" fillId="0" borderId="10" xfId="0" applyNumberFormat="1" applyFont="1" applyFill="1" applyBorder="1" applyAlignment="1">
      <alignment horizontal="right" vertical="top" wrapText="1"/>
    </xf>
    <xf numFmtId="0" fontId="17" fillId="0" borderId="10" xfId="0" applyFont="1" applyFill="1" applyBorder="1" applyAlignment="1">
      <alignment horizontal="justify" vertical="top" wrapText="1"/>
    </xf>
    <xf numFmtId="0" fontId="17" fillId="0" borderId="10" xfId="0" applyFont="1" applyFill="1" applyBorder="1" applyAlignment="1">
      <alignment horizontal="center" vertical="top" wrapText="1"/>
    </xf>
    <xf numFmtId="0" fontId="17" fillId="0" borderId="10" xfId="0" applyFont="1" applyBorder="1" applyAlignment="1">
      <alignment horizontal="left" vertical="top" wrapText="1"/>
    </xf>
    <xf numFmtId="0" fontId="6" fillId="0" borderId="10" xfId="59" applyNumberFormat="1" applyFont="1" applyFill="1" applyBorder="1" applyAlignment="1">
      <alignment vertical="top"/>
      <protection/>
    </xf>
    <xf numFmtId="0" fontId="70" fillId="0" borderId="10" xfId="57" applyNumberFormat="1" applyFont="1" applyFill="1" applyBorder="1" applyAlignment="1" applyProtection="1">
      <alignment vertical="top"/>
      <protection/>
    </xf>
    <xf numFmtId="0" fontId="14" fillId="0" borderId="10" xfId="59" applyNumberFormat="1" applyFont="1" applyFill="1" applyBorder="1" applyAlignment="1" applyProtection="1">
      <alignment vertical="top" wrapText="1"/>
      <protection locked="0"/>
    </xf>
    <xf numFmtId="0" fontId="71" fillId="33" borderId="10" xfId="59" applyNumberFormat="1" applyFont="1" applyFill="1" applyBorder="1" applyAlignment="1" applyProtection="1">
      <alignment vertical="top" wrapText="1"/>
      <protection locked="0"/>
    </xf>
    <xf numFmtId="10" fontId="72" fillId="33" borderId="10" xfId="64" applyNumberFormat="1" applyFont="1" applyFill="1" applyBorder="1" applyAlignment="1" applyProtection="1">
      <alignment horizontal="center" vertical="top"/>
      <protection locked="0"/>
    </xf>
    <xf numFmtId="0" fontId="70"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top" wrapText="1"/>
      <protection locked="0"/>
    </xf>
    <xf numFmtId="0" fontId="13" fillId="0" borderId="10" xfId="64" applyNumberFormat="1" applyFont="1" applyFill="1" applyBorder="1" applyAlignment="1" applyProtection="1">
      <alignment vertical="top" wrapText="1"/>
      <protection locked="0"/>
    </xf>
    <xf numFmtId="0" fontId="14" fillId="0" borderId="10" xfId="59" applyNumberFormat="1" applyFont="1" applyFill="1" applyBorder="1" applyAlignment="1" applyProtection="1">
      <alignment vertical="top" wrapText="1"/>
      <protection/>
    </xf>
    <xf numFmtId="2" fontId="6" fillId="0" borderId="10" xfId="59" applyNumberFormat="1" applyFont="1" applyFill="1" applyBorder="1" applyAlignment="1">
      <alignment horizontal="right" vertical="top"/>
      <protection/>
    </xf>
    <xf numFmtId="0" fontId="6" fillId="0" borderId="10" xfId="59" applyNumberFormat="1" applyFont="1" applyFill="1" applyBorder="1" applyAlignment="1">
      <alignment horizontal="center"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18"/>
  <sheetViews>
    <sheetView showGridLines="0" zoomScale="85" zoomScaleNormal="85" zoomScalePageLayoutView="0" workbookViewId="0" topLeftCell="A8">
      <selection activeCell="A7" sqref="A7:BC7"/>
    </sheetView>
  </sheetViews>
  <sheetFormatPr defaultColWidth="9.140625" defaultRowHeight="15"/>
  <cols>
    <col min="1" max="1" width="14.8515625" style="23" customWidth="1"/>
    <col min="2" max="2" width="84.00390625" style="23" customWidth="1"/>
    <col min="3" max="3" width="23.421875" style="23" hidden="1" customWidth="1"/>
    <col min="4" max="4" width="15.140625" style="23" customWidth="1"/>
    <col min="5" max="5" width="14.140625" style="23" customWidth="1"/>
    <col min="6" max="6" width="15.57421875" style="23" customWidth="1"/>
    <col min="7" max="7" width="14.140625" style="23" hidden="1" customWidth="1"/>
    <col min="8" max="10" width="12.140625" style="23" hidden="1" customWidth="1"/>
    <col min="11" max="11" width="19.57421875" style="23" hidden="1" customWidth="1"/>
    <col min="12" max="12" width="14.28125" style="23" hidden="1" customWidth="1"/>
    <col min="13" max="13" width="17.421875" style="23" hidden="1" customWidth="1"/>
    <col min="14" max="14" width="15.28125" style="35" hidden="1" customWidth="1"/>
    <col min="15" max="15" width="14.28125" style="23" hidden="1" customWidth="1"/>
    <col min="16" max="16" width="17.28125" style="23" hidden="1" customWidth="1"/>
    <col min="17" max="17" width="18.421875" style="23" hidden="1" customWidth="1"/>
    <col min="18" max="18" width="17.421875" style="23" hidden="1" customWidth="1"/>
    <col min="19" max="19" width="14.7109375" style="23" hidden="1" customWidth="1"/>
    <col min="20" max="20" width="14.8515625" style="23" hidden="1" customWidth="1"/>
    <col min="21" max="21" width="16.421875" style="23" hidden="1" customWidth="1"/>
    <col min="22" max="22" width="13.00390625" style="23" hidden="1" customWidth="1"/>
    <col min="23" max="51" width="9.140625" style="23" hidden="1" customWidth="1"/>
    <col min="52" max="52" width="10.28125" style="23" hidden="1" customWidth="1"/>
    <col min="53" max="53" width="25.8515625" style="23" customWidth="1"/>
    <col min="54" max="54" width="18.8515625" style="23" hidden="1" customWidth="1"/>
    <col min="55" max="55" width="54.28125" style="23" customWidth="1"/>
    <col min="56" max="238" width="9.140625" style="23" customWidth="1"/>
    <col min="239" max="243" width="9.140625" style="24" customWidth="1"/>
    <col min="244" max="16384" width="9.140625" style="23" customWidth="1"/>
  </cols>
  <sheetData>
    <row r="1" spans="1:243" s="1" customFormat="1" ht="27" customHeight="1">
      <c r="A1" s="49" t="str">
        <f>B2&amp;" BoQ"</f>
        <v>Percentage BoQ</v>
      </c>
      <c r="B1" s="49"/>
      <c r="C1" s="49"/>
      <c r="D1" s="49"/>
      <c r="E1" s="49"/>
      <c r="F1" s="49"/>
      <c r="G1" s="49"/>
      <c r="H1" s="49"/>
      <c r="I1" s="49"/>
      <c r="J1" s="49"/>
      <c r="K1" s="49"/>
      <c r="L1" s="49"/>
      <c r="O1" s="2"/>
      <c r="P1" s="2"/>
      <c r="Q1" s="3"/>
      <c r="IE1" s="3"/>
      <c r="IF1" s="3"/>
      <c r="IG1" s="3"/>
      <c r="IH1" s="3"/>
      <c r="II1" s="3"/>
    </row>
    <row r="2" spans="1:17" s="1" customFormat="1" ht="25.5" customHeight="1" hidden="1">
      <c r="A2" s="25" t="s">
        <v>3</v>
      </c>
      <c r="B2" s="25" t="s">
        <v>50</v>
      </c>
      <c r="C2" s="25" t="s">
        <v>4</v>
      </c>
      <c r="D2" s="25" t="s">
        <v>5</v>
      </c>
      <c r="E2" s="25" t="s">
        <v>6</v>
      </c>
      <c r="J2" s="4"/>
      <c r="K2" s="4"/>
      <c r="L2" s="4"/>
      <c r="O2" s="2"/>
      <c r="P2" s="2"/>
      <c r="Q2" s="3"/>
    </row>
    <row r="3" spans="1:243" s="1" customFormat="1" ht="30" customHeight="1" hidden="1">
      <c r="A3" s="1" t="s">
        <v>55</v>
      </c>
      <c r="C3" s="1" t="s">
        <v>54</v>
      </c>
      <c r="IE3" s="3"/>
      <c r="IF3" s="3"/>
      <c r="IG3" s="3"/>
      <c r="IH3" s="3"/>
      <c r="II3" s="3"/>
    </row>
    <row r="4" spans="1:243" s="5" customFormat="1" ht="30.75" customHeight="1">
      <c r="A4" s="50" t="s">
        <v>59</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IE4" s="6"/>
      <c r="IF4" s="6"/>
      <c r="IG4" s="6"/>
      <c r="IH4" s="6"/>
      <c r="II4" s="6"/>
    </row>
    <row r="5" spans="1:243" s="5" customFormat="1" ht="30.75" customHeight="1">
      <c r="A5" s="50" t="s">
        <v>170</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IE5" s="6"/>
      <c r="IF5" s="6"/>
      <c r="IG5" s="6"/>
      <c r="IH5" s="6"/>
      <c r="II5" s="6"/>
    </row>
    <row r="6" spans="1:243" s="5" customFormat="1" ht="30.75" customHeight="1">
      <c r="A6" s="50" t="s">
        <v>173</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IE6" s="6"/>
      <c r="IF6" s="6"/>
      <c r="IG6" s="6"/>
      <c r="IH6" s="6"/>
      <c r="II6" s="6"/>
    </row>
    <row r="7" spans="1:243" s="5" customFormat="1" ht="29.25" customHeight="1" hidden="1">
      <c r="A7" s="51" t="s">
        <v>7</v>
      </c>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IE7" s="6"/>
      <c r="IF7" s="6"/>
      <c r="IG7" s="6"/>
      <c r="IH7" s="6"/>
      <c r="II7" s="6"/>
    </row>
    <row r="8" spans="1:243" s="7" customFormat="1" ht="58.5" customHeight="1">
      <c r="A8" s="26" t="s">
        <v>57</v>
      </c>
      <c r="B8" s="52"/>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4"/>
      <c r="IE8" s="8"/>
      <c r="IF8" s="8"/>
      <c r="IG8" s="8"/>
      <c r="IH8" s="8"/>
      <c r="II8" s="8"/>
    </row>
    <row r="9" spans="1:243" s="9" customFormat="1" ht="61.5" customHeight="1">
      <c r="A9" s="46" t="s">
        <v>8</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8"/>
      <c r="IE9" s="10"/>
      <c r="IF9" s="10"/>
      <c r="IG9" s="10"/>
      <c r="IH9" s="10"/>
      <c r="II9" s="10"/>
    </row>
    <row r="10" spans="1:243" s="11" customFormat="1" ht="18.75" customHeight="1">
      <c r="A10" s="13" t="s">
        <v>9</v>
      </c>
      <c r="B10" s="13" t="s">
        <v>10</v>
      </c>
      <c r="C10" s="13" t="s">
        <v>10</v>
      </c>
      <c r="D10" s="13" t="s">
        <v>9</v>
      </c>
      <c r="E10" s="13" t="s">
        <v>10</v>
      </c>
      <c r="F10" s="13" t="s">
        <v>11</v>
      </c>
      <c r="G10" s="13" t="s">
        <v>11</v>
      </c>
      <c r="H10" s="13" t="s">
        <v>12</v>
      </c>
      <c r="I10" s="13" t="s">
        <v>10</v>
      </c>
      <c r="J10" s="13" t="s">
        <v>9</v>
      </c>
      <c r="K10" s="13" t="s">
        <v>13</v>
      </c>
      <c r="L10" s="13" t="s">
        <v>10</v>
      </c>
      <c r="M10" s="13" t="s">
        <v>9</v>
      </c>
      <c r="N10" s="13" t="s">
        <v>11</v>
      </c>
      <c r="O10" s="13" t="s">
        <v>11</v>
      </c>
      <c r="P10" s="13" t="s">
        <v>11</v>
      </c>
      <c r="Q10" s="13" t="s">
        <v>11</v>
      </c>
      <c r="R10" s="13" t="s">
        <v>12</v>
      </c>
      <c r="S10" s="13" t="s">
        <v>12</v>
      </c>
      <c r="T10" s="13" t="s">
        <v>11</v>
      </c>
      <c r="U10" s="13" t="s">
        <v>11</v>
      </c>
      <c r="V10" s="13" t="s">
        <v>11</v>
      </c>
      <c r="W10" s="13" t="s">
        <v>11</v>
      </c>
      <c r="X10" s="13" t="s">
        <v>12</v>
      </c>
      <c r="Y10" s="13" t="s">
        <v>12</v>
      </c>
      <c r="Z10" s="13" t="s">
        <v>11</v>
      </c>
      <c r="AA10" s="13" t="s">
        <v>11</v>
      </c>
      <c r="AB10" s="13" t="s">
        <v>11</v>
      </c>
      <c r="AC10" s="13" t="s">
        <v>11</v>
      </c>
      <c r="AD10" s="13" t="s">
        <v>12</v>
      </c>
      <c r="AE10" s="13" t="s">
        <v>12</v>
      </c>
      <c r="AF10" s="13" t="s">
        <v>11</v>
      </c>
      <c r="AG10" s="13" t="s">
        <v>11</v>
      </c>
      <c r="AH10" s="13" t="s">
        <v>11</v>
      </c>
      <c r="AI10" s="13" t="s">
        <v>11</v>
      </c>
      <c r="AJ10" s="13" t="s">
        <v>12</v>
      </c>
      <c r="AK10" s="13" t="s">
        <v>12</v>
      </c>
      <c r="AL10" s="13" t="s">
        <v>11</v>
      </c>
      <c r="AM10" s="13" t="s">
        <v>11</v>
      </c>
      <c r="AN10" s="13" t="s">
        <v>11</v>
      </c>
      <c r="AO10" s="13" t="s">
        <v>11</v>
      </c>
      <c r="AP10" s="13" t="s">
        <v>12</v>
      </c>
      <c r="AQ10" s="13" t="s">
        <v>12</v>
      </c>
      <c r="AR10" s="13" t="s">
        <v>11</v>
      </c>
      <c r="AS10" s="13" t="s">
        <v>11</v>
      </c>
      <c r="AT10" s="13" t="s">
        <v>9</v>
      </c>
      <c r="AU10" s="13" t="s">
        <v>9</v>
      </c>
      <c r="AV10" s="13" t="s">
        <v>12</v>
      </c>
      <c r="AW10" s="13" t="s">
        <v>12</v>
      </c>
      <c r="AX10" s="13" t="s">
        <v>9</v>
      </c>
      <c r="AY10" s="13" t="s">
        <v>9</v>
      </c>
      <c r="AZ10" s="13" t="s">
        <v>14</v>
      </c>
      <c r="BA10" s="13" t="s">
        <v>9</v>
      </c>
      <c r="BB10" s="13" t="s">
        <v>9</v>
      </c>
      <c r="BC10" s="13" t="s">
        <v>10</v>
      </c>
      <c r="IE10" s="12"/>
      <c r="IF10" s="12"/>
      <c r="IG10" s="12"/>
      <c r="IH10" s="12"/>
      <c r="II10" s="12"/>
    </row>
    <row r="11" spans="1:243" s="11" customFormat="1" ht="69.75" customHeight="1">
      <c r="A11" s="13" t="s">
        <v>0</v>
      </c>
      <c r="B11" s="13" t="s">
        <v>15</v>
      </c>
      <c r="C11" s="13" t="s">
        <v>1</v>
      </c>
      <c r="D11" s="13" t="s">
        <v>16</v>
      </c>
      <c r="E11" s="13" t="s">
        <v>17</v>
      </c>
      <c r="F11" s="13" t="s">
        <v>58</v>
      </c>
      <c r="G11" s="13"/>
      <c r="H11" s="13"/>
      <c r="I11" s="13" t="s">
        <v>18</v>
      </c>
      <c r="J11" s="13" t="s">
        <v>19</v>
      </c>
      <c r="K11" s="13" t="s">
        <v>20</v>
      </c>
      <c r="L11" s="13" t="s">
        <v>21</v>
      </c>
      <c r="M11" s="56" t="s">
        <v>22</v>
      </c>
      <c r="N11" s="13" t="s">
        <v>23</v>
      </c>
      <c r="O11" s="13" t="s">
        <v>24</v>
      </c>
      <c r="P11" s="13" t="s">
        <v>25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7" t="s">
        <v>172</v>
      </c>
      <c r="BB11" s="57" t="s">
        <v>30</v>
      </c>
      <c r="BC11" s="57" t="s">
        <v>31</v>
      </c>
      <c r="IE11" s="12"/>
      <c r="IF11" s="12"/>
      <c r="IG11" s="12"/>
      <c r="IH11" s="12"/>
      <c r="II11" s="12"/>
    </row>
    <row r="12" spans="1:243" s="11" customFormat="1" ht="15">
      <c r="A12" s="13">
        <v>1</v>
      </c>
      <c r="B12" s="13">
        <v>2</v>
      </c>
      <c r="C12" s="13">
        <v>3</v>
      </c>
      <c r="D12" s="13">
        <v>4</v>
      </c>
      <c r="E12" s="13">
        <v>5</v>
      </c>
      <c r="F12" s="13">
        <v>6</v>
      </c>
      <c r="G12" s="13">
        <v>7</v>
      </c>
      <c r="H12" s="13">
        <v>8</v>
      </c>
      <c r="I12" s="13">
        <v>9</v>
      </c>
      <c r="J12" s="13">
        <v>10</v>
      </c>
      <c r="K12" s="13">
        <v>11</v>
      </c>
      <c r="L12" s="13">
        <v>12</v>
      </c>
      <c r="M12" s="13">
        <v>13</v>
      </c>
      <c r="N12" s="13">
        <v>14</v>
      </c>
      <c r="O12" s="13">
        <v>15</v>
      </c>
      <c r="P12" s="13">
        <v>16</v>
      </c>
      <c r="Q12" s="13">
        <v>17</v>
      </c>
      <c r="R12" s="13">
        <v>18</v>
      </c>
      <c r="S12" s="13">
        <v>19</v>
      </c>
      <c r="T12" s="13">
        <v>20</v>
      </c>
      <c r="U12" s="13">
        <v>21</v>
      </c>
      <c r="V12" s="13">
        <v>22</v>
      </c>
      <c r="W12" s="13">
        <v>23</v>
      </c>
      <c r="X12" s="13">
        <v>24</v>
      </c>
      <c r="Y12" s="13">
        <v>25</v>
      </c>
      <c r="Z12" s="13">
        <v>26</v>
      </c>
      <c r="AA12" s="13">
        <v>27</v>
      </c>
      <c r="AB12" s="13">
        <v>28</v>
      </c>
      <c r="AC12" s="13">
        <v>29</v>
      </c>
      <c r="AD12" s="13">
        <v>30</v>
      </c>
      <c r="AE12" s="13">
        <v>31</v>
      </c>
      <c r="AF12" s="13">
        <v>32</v>
      </c>
      <c r="AG12" s="13">
        <v>33</v>
      </c>
      <c r="AH12" s="13">
        <v>34</v>
      </c>
      <c r="AI12" s="13">
        <v>35</v>
      </c>
      <c r="AJ12" s="13">
        <v>36</v>
      </c>
      <c r="AK12" s="13">
        <v>37</v>
      </c>
      <c r="AL12" s="13">
        <v>38</v>
      </c>
      <c r="AM12" s="13">
        <v>39</v>
      </c>
      <c r="AN12" s="13">
        <v>40</v>
      </c>
      <c r="AO12" s="13">
        <v>41</v>
      </c>
      <c r="AP12" s="13">
        <v>42</v>
      </c>
      <c r="AQ12" s="13">
        <v>43</v>
      </c>
      <c r="AR12" s="13">
        <v>44</v>
      </c>
      <c r="AS12" s="13">
        <v>45</v>
      </c>
      <c r="AT12" s="13">
        <v>46</v>
      </c>
      <c r="AU12" s="13">
        <v>47</v>
      </c>
      <c r="AV12" s="13">
        <v>48</v>
      </c>
      <c r="AW12" s="13">
        <v>49</v>
      </c>
      <c r="AX12" s="13">
        <v>50</v>
      </c>
      <c r="AY12" s="13">
        <v>51</v>
      </c>
      <c r="AZ12" s="13">
        <v>52</v>
      </c>
      <c r="BA12" s="13">
        <v>53</v>
      </c>
      <c r="BB12" s="13">
        <v>54</v>
      </c>
      <c r="BC12" s="13">
        <v>55</v>
      </c>
      <c r="IE12" s="12"/>
      <c r="IF12" s="12"/>
      <c r="IG12" s="12"/>
      <c r="IH12" s="12"/>
      <c r="II12" s="12"/>
    </row>
    <row r="13" spans="1:243" s="18" customFormat="1" ht="46.5" customHeight="1">
      <c r="A13" s="27">
        <v>1</v>
      </c>
      <c r="B13" s="39" t="s">
        <v>60</v>
      </c>
      <c r="C13" s="28" t="s">
        <v>32</v>
      </c>
      <c r="D13" s="29"/>
      <c r="E13" s="58"/>
      <c r="F13" s="44"/>
      <c r="G13" s="14"/>
      <c r="H13" s="14"/>
      <c r="I13" s="30"/>
      <c r="J13" s="15"/>
      <c r="K13" s="16"/>
      <c r="L13" s="16"/>
      <c r="M13" s="17"/>
      <c r="N13" s="20"/>
      <c r="O13" s="20"/>
      <c r="P13" s="31"/>
      <c r="Q13" s="20"/>
      <c r="R13" s="20"/>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9"/>
      <c r="BB13" s="60"/>
      <c r="BC13" s="32"/>
      <c r="IE13" s="19">
        <v>1</v>
      </c>
      <c r="IF13" s="19" t="s">
        <v>33</v>
      </c>
      <c r="IG13" s="19" t="s">
        <v>34</v>
      </c>
      <c r="IH13" s="19">
        <v>10</v>
      </c>
      <c r="II13" s="19" t="s">
        <v>35</v>
      </c>
    </row>
    <row r="14" spans="1:243" s="18" customFormat="1" ht="16.5" customHeight="1">
      <c r="A14" s="27">
        <v>1.01</v>
      </c>
      <c r="B14" s="39" t="s">
        <v>91</v>
      </c>
      <c r="C14" s="28" t="s">
        <v>36</v>
      </c>
      <c r="D14" s="36">
        <v>8</v>
      </c>
      <c r="E14" s="41" t="s">
        <v>84</v>
      </c>
      <c r="F14" s="44">
        <v>842.75</v>
      </c>
      <c r="G14" s="20"/>
      <c r="H14" s="14"/>
      <c r="I14" s="30" t="s">
        <v>38</v>
      </c>
      <c r="J14" s="15">
        <f>IF(I14="Less(-)",-1,1)</f>
        <v>1</v>
      </c>
      <c r="K14" s="16" t="s">
        <v>51</v>
      </c>
      <c r="L14" s="16" t="s">
        <v>6</v>
      </c>
      <c r="M14" s="33"/>
      <c r="N14" s="20"/>
      <c r="O14" s="20"/>
      <c r="P14" s="31"/>
      <c r="Q14" s="20"/>
      <c r="R14" s="20"/>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61">
        <f>total_amount_ba($B$2,$D$2,D14,F14,J14,K14,M14)</f>
        <v>6742</v>
      </c>
      <c r="BB14" s="62">
        <f>BA14+SUM(N14:AZ14)</f>
        <v>6742</v>
      </c>
      <c r="BC14" s="32" t="str">
        <f>SpellNumber(L14,BB14)</f>
        <v>INR  Six Thousand Seven Hundred &amp; Forty Two  Only</v>
      </c>
      <c r="IE14" s="19">
        <v>1.01</v>
      </c>
      <c r="IF14" s="19" t="s">
        <v>39</v>
      </c>
      <c r="IG14" s="19" t="s">
        <v>34</v>
      </c>
      <c r="IH14" s="19">
        <v>123.223</v>
      </c>
      <c r="II14" s="19" t="s">
        <v>37</v>
      </c>
    </row>
    <row r="15" spans="1:243" s="18" customFormat="1" ht="42.75" customHeight="1">
      <c r="A15" s="27">
        <v>2</v>
      </c>
      <c r="B15" s="39" t="s">
        <v>92</v>
      </c>
      <c r="C15" s="28" t="s">
        <v>36</v>
      </c>
      <c r="D15" s="36">
        <v>2</v>
      </c>
      <c r="E15" s="41" t="s">
        <v>84</v>
      </c>
      <c r="F15" s="44">
        <v>1454.55</v>
      </c>
      <c r="G15" s="20"/>
      <c r="H15" s="14"/>
      <c r="I15" s="30" t="s">
        <v>38</v>
      </c>
      <c r="J15" s="15">
        <f>IF(I15="Less(-)",-1,1)</f>
        <v>1</v>
      </c>
      <c r="K15" s="16" t="s">
        <v>51</v>
      </c>
      <c r="L15" s="16" t="s">
        <v>6</v>
      </c>
      <c r="M15" s="33"/>
      <c r="N15" s="20"/>
      <c r="O15" s="20"/>
      <c r="P15" s="31"/>
      <c r="Q15" s="20"/>
      <c r="R15" s="20"/>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61">
        <f>total_amount_ba($B$2,$D$2,D15,F15,J15,K15,M15)</f>
        <v>2909.1</v>
      </c>
      <c r="BB15" s="62">
        <f>BA15+SUM(N15:AZ15)</f>
        <v>2909.1</v>
      </c>
      <c r="BC15" s="32" t="str">
        <f>SpellNumber(L15,BB15)</f>
        <v>INR  Two Thousand Nine Hundred &amp; Nine  and Paise Ten Only</v>
      </c>
      <c r="IE15" s="19">
        <v>1.01</v>
      </c>
      <c r="IF15" s="19" t="s">
        <v>39</v>
      </c>
      <c r="IG15" s="19" t="s">
        <v>34</v>
      </c>
      <c r="IH15" s="19">
        <v>123.223</v>
      </c>
      <c r="II15" s="19" t="s">
        <v>37</v>
      </c>
    </row>
    <row r="16" spans="1:243" s="18" customFormat="1" ht="31.5" customHeight="1">
      <c r="A16" s="27">
        <v>3</v>
      </c>
      <c r="B16" s="40" t="s">
        <v>93</v>
      </c>
      <c r="C16" s="28" t="s">
        <v>32</v>
      </c>
      <c r="D16" s="29"/>
      <c r="E16" s="43"/>
      <c r="F16" s="44"/>
      <c r="G16" s="14"/>
      <c r="H16" s="14"/>
      <c r="I16" s="30"/>
      <c r="J16" s="15"/>
      <c r="K16" s="16"/>
      <c r="L16" s="16"/>
      <c r="M16" s="17"/>
      <c r="N16" s="20"/>
      <c r="O16" s="20"/>
      <c r="P16" s="31"/>
      <c r="Q16" s="20"/>
      <c r="R16" s="20"/>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59"/>
      <c r="BB16" s="60"/>
      <c r="BC16" s="32"/>
      <c r="IE16" s="19">
        <v>1</v>
      </c>
      <c r="IF16" s="19" t="s">
        <v>33</v>
      </c>
      <c r="IG16" s="19" t="s">
        <v>34</v>
      </c>
      <c r="IH16" s="19">
        <v>10</v>
      </c>
      <c r="II16" s="19" t="s">
        <v>35</v>
      </c>
    </row>
    <row r="17" spans="1:243" s="18" customFormat="1" ht="20.25" customHeight="1">
      <c r="A17" s="27">
        <v>3.01</v>
      </c>
      <c r="B17" s="40" t="s">
        <v>94</v>
      </c>
      <c r="C17" s="28" t="s">
        <v>36</v>
      </c>
      <c r="D17" s="36">
        <v>184</v>
      </c>
      <c r="E17" s="43" t="s">
        <v>86</v>
      </c>
      <c r="F17" s="42">
        <v>13.95</v>
      </c>
      <c r="G17" s="20"/>
      <c r="H17" s="14"/>
      <c r="I17" s="30" t="s">
        <v>38</v>
      </c>
      <c r="J17" s="15">
        <f>IF(I17="Less(-)",-1,1)</f>
        <v>1</v>
      </c>
      <c r="K17" s="16" t="s">
        <v>51</v>
      </c>
      <c r="L17" s="16" t="s">
        <v>6</v>
      </c>
      <c r="M17" s="33"/>
      <c r="N17" s="20"/>
      <c r="O17" s="20"/>
      <c r="P17" s="31"/>
      <c r="Q17" s="20"/>
      <c r="R17" s="20"/>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61">
        <f>total_amount_ba($B$2,$D$2,D17,F17,J17,K17,M17)</f>
        <v>2566.8</v>
      </c>
      <c r="BB17" s="62">
        <f>BA17+SUM(N17:AZ17)</f>
        <v>2566.8</v>
      </c>
      <c r="BC17" s="32" t="str">
        <f>SpellNumber(L17,BB17)</f>
        <v>INR  Two Thousand Five Hundred &amp; Sixty Six  and Paise Eighty Only</v>
      </c>
      <c r="IE17" s="19">
        <v>1.01</v>
      </c>
      <c r="IF17" s="19" t="s">
        <v>39</v>
      </c>
      <c r="IG17" s="19" t="s">
        <v>34</v>
      </c>
      <c r="IH17" s="19">
        <v>123.223</v>
      </c>
      <c r="II17" s="19" t="s">
        <v>37</v>
      </c>
    </row>
    <row r="18" spans="1:243" s="18" customFormat="1" ht="60" customHeight="1">
      <c r="A18" s="27">
        <v>4</v>
      </c>
      <c r="B18" s="39" t="s">
        <v>95</v>
      </c>
      <c r="C18" s="28" t="s">
        <v>32</v>
      </c>
      <c r="D18" s="29"/>
      <c r="E18" s="41"/>
      <c r="F18" s="45"/>
      <c r="G18" s="14"/>
      <c r="H18" s="14"/>
      <c r="I18" s="30"/>
      <c r="J18" s="15"/>
      <c r="K18" s="16"/>
      <c r="L18" s="16"/>
      <c r="M18" s="17"/>
      <c r="N18" s="20"/>
      <c r="O18" s="20"/>
      <c r="P18" s="31"/>
      <c r="Q18" s="20"/>
      <c r="R18" s="20"/>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59"/>
      <c r="BB18" s="60"/>
      <c r="BC18" s="32"/>
      <c r="IE18" s="19">
        <v>1</v>
      </c>
      <c r="IF18" s="19" t="s">
        <v>33</v>
      </c>
      <c r="IG18" s="19" t="s">
        <v>34</v>
      </c>
      <c r="IH18" s="19">
        <v>10</v>
      </c>
      <c r="II18" s="19" t="s">
        <v>35</v>
      </c>
    </row>
    <row r="19" spans="1:243" s="18" customFormat="1" ht="16.5" customHeight="1">
      <c r="A19" s="27">
        <v>4.01</v>
      </c>
      <c r="B19" s="39" t="s">
        <v>96</v>
      </c>
      <c r="C19" s="28" t="s">
        <v>36</v>
      </c>
      <c r="D19" s="36">
        <v>49</v>
      </c>
      <c r="E19" s="41" t="s">
        <v>84</v>
      </c>
      <c r="F19" s="45">
        <v>166.4</v>
      </c>
      <c r="G19" s="20"/>
      <c r="H19" s="14"/>
      <c r="I19" s="30" t="s">
        <v>38</v>
      </c>
      <c r="J19" s="15">
        <f>IF(I19="Less(-)",-1,1)</f>
        <v>1</v>
      </c>
      <c r="K19" s="16" t="s">
        <v>51</v>
      </c>
      <c r="L19" s="16" t="s">
        <v>6</v>
      </c>
      <c r="M19" s="33"/>
      <c r="N19" s="20"/>
      <c r="O19" s="20"/>
      <c r="P19" s="31"/>
      <c r="Q19" s="20"/>
      <c r="R19" s="20"/>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61">
        <f>total_amount_ba($B$2,$D$2,D19,F19,J19,K19,M19)</f>
        <v>8153.6</v>
      </c>
      <c r="BB19" s="62">
        <f>BA19+SUM(N19:AZ19)</f>
        <v>8153.6</v>
      </c>
      <c r="BC19" s="32" t="str">
        <f>SpellNumber(L19,BB19)</f>
        <v>INR  Eight Thousand One Hundred &amp; Fifty Three  and Paise Sixty Only</v>
      </c>
      <c r="IE19" s="19">
        <v>1.01</v>
      </c>
      <c r="IF19" s="19" t="s">
        <v>39</v>
      </c>
      <c r="IG19" s="19" t="s">
        <v>34</v>
      </c>
      <c r="IH19" s="19">
        <v>123.223</v>
      </c>
      <c r="II19" s="19" t="s">
        <v>37</v>
      </c>
    </row>
    <row r="20" spans="1:243" s="18" customFormat="1" ht="30.75" customHeight="1">
      <c r="A20" s="27">
        <v>5</v>
      </c>
      <c r="B20" s="40" t="s">
        <v>97</v>
      </c>
      <c r="C20" s="28" t="s">
        <v>32</v>
      </c>
      <c r="D20" s="29"/>
      <c r="E20" s="43"/>
      <c r="F20" s="45"/>
      <c r="G20" s="14"/>
      <c r="H20" s="14"/>
      <c r="I20" s="30"/>
      <c r="J20" s="15"/>
      <c r="K20" s="16"/>
      <c r="L20" s="16"/>
      <c r="M20" s="17"/>
      <c r="N20" s="20"/>
      <c r="O20" s="20"/>
      <c r="P20" s="31"/>
      <c r="Q20" s="20"/>
      <c r="R20" s="20"/>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59"/>
      <c r="BB20" s="60"/>
      <c r="BC20" s="32"/>
      <c r="IE20" s="19">
        <v>1</v>
      </c>
      <c r="IF20" s="19" t="s">
        <v>33</v>
      </c>
      <c r="IG20" s="19" t="s">
        <v>34</v>
      </c>
      <c r="IH20" s="19">
        <v>10</v>
      </c>
      <c r="II20" s="19" t="s">
        <v>35</v>
      </c>
    </row>
    <row r="21" spans="1:243" s="18" customFormat="1" ht="17.25" customHeight="1">
      <c r="A21" s="27">
        <v>5.01</v>
      </c>
      <c r="B21" s="40" t="s">
        <v>98</v>
      </c>
      <c r="C21" s="28" t="s">
        <v>36</v>
      </c>
      <c r="D21" s="36">
        <v>15</v>
      </c>
      <c r="E21" s="43" t="s">
        <v>84</v>
      </c>
      <c r="F21" s="45">
        <v>4478.15</v>
      </c>
      <c r="G21" s="20"/>
      <c r="H21" s="14"/>
      <c r="I21" s="30" t="s">
        <v>38</v>
      </c>
      <c r="J21" s="15">
        <f>IF(I21="Less(-)",-1,1)</f>
        <v>1</v>
      </c>
      <c r="K21" s="16" t="s">
        <v>51</v>
      </c>
      <c r="L21" s="16" t="s">
        <v>6</v>
      </c>
      <c r="M21" s="33"/>
      <c r="N21" s="20"/>
      <c r="O21" s="20"/>
      <c r="P21" s="31"/>
      <c r="Q21" s="20"/>
      <c r="R21" s="20"/>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61">
        <f>total_amount_ba($B$2,$D$2,D21,F21,J21,K21,M21)</f>
        <v>67172.25</v>
      </c>
      <c r="BB21" s="62">
        <f>BA21+SUM(N21:AZ21)</f>
        <v>67172.25</v>
      </c>
      <c r="BC21" s="32" t="str">
        <f>SpellNumber(L21,BB21)</f>
        <v>INR  Sixty Seven Thousand One Hundred &amp; Seventy Two  and Paise Twenty Five Only</v>
      </c>
      <c r="IE21" s="19">
        <v>1.01</v>
      </c>
      <c r="IF21" s="19" t="s">
        <v>39</v>
      </c>
      <c r="IG21" s="19" t="s">
        <v>34</v>
      </c>
      <c r="IH21" s="19">
        <v>123.223</v>
      </c>
      <c r="II21" s="19" t="s">
        <v>37</v>
      </c>
    </row>
    <row r="22" spans="1:243" s="18" customFormat="1" ht="16.5" customHeight="1">
      <c r="A22" s="27">
        <v>5.02</v>
      </c>
      <c r="B22" s="40" t="s">
        <v>99</v>
      </c>
      <c r="C22" s="28" t="s">
        <v>36</v>
      </c>
      <c r="D22" s="36">
        <v>5</v>
      </c>
      <c r="E22" s="43" t="s">
        <v>84</v>
      </c>
      <c r="F22" s="45">
        <v>5481.95</v>
      </c>
      <c r="G22" s="20"/>
      <c r="H22" s="14"/>
      <c r="I22" s="30" t="s">
        <v>38</v>
      </c>
      <c r="J22" s="15">
        <f>IF(I22="Less(-)",-1,1)</f>
        <v>1</v>
      </c>
      <c r="K22" s="16" t="s">
        <v>51</v>
      </c>
      <c r="L22" s="16" t="s">
        <v>6</v>
      </c>
      <c r="M22" s="33"/>
      <c r="N22" s="20"/>
      <c r="O22" s="20"/>
      <c r="P22" s="31"/>
      <c r="Q22" s="20"/>
      <c r="R22" s="20"/>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61">
        <f>total_amount_ba($B$2,$D$2,D22,F22,J22,K22,M22)</f>
        <v>27409.75</v>
      </c>
      <c r="BB22" s="62">
        <f>BA22+SUM(N22:AZ22)</f>
        <v>27409.75</v>
      </c>
      <c r="BC22" s="32" t="str">
        <f>SpellNumber(L22,BB22)</f>
        <v>INR  Twenty Seven Thousand Four Hundred &amp; Nine  and Paise Seventy Five Only</v>
      </c>
      <c r="IE22" s="19">
        <v>1.01</v>
      </c>
      <c r="IF22" s="19" t="s">
        <v>39</v>
      </c>
      <c r="IG22" s="19" t="s">
        <v>34</v>
      </c>
      <c r="IH22" s="19">
        <v>123.223</v>
      </c>
      <c r="II22" s="19" t="s">
        <v>37</v>
      </c>
    </row>
    <row r="23" spans="1:243" s="18" customFormat="1" ht="31.5" customHeight="1">
      <c r="A23" s="27">
        <v>6</v>
      </c>
      <c r="B23" s="40" t="s">
        <v>100</v>
      </c>
      <c r="C23" s="28" t="s">
        <v>36</v>
      </c>
      <c r="D23" s="36">
        <v>15</v>
      </c>
      <c r="E23" s="43" t="s">
        <v>84</v>
      </c>
      <c r="F23" s="44">
        <v>917.75</v>
      </c>
      <c r="G23" s="20"/>
      <c r="H23" s="14"/>
      <c r="I23" s="30" t="s">
        <v>38</v>
      </c>
      <c r="J23" s="15">
        <f>IF(I23="Less(-)",-1,1)</f>
        <v>1</v>
      </c>
      <c r="K23" s="16" t="s">
        <v>51</v>
      </c>
      <c r="L23" s="16" t="s">
        <v>6</v>
      </c>
      <c r="M23" s="33"/>
      <c r="N23" s="20"/>
      <c r="O23" s="20"/>
      <c r="P23" s="31"/>
      <c r="Q23" s="20"/>
      <c r="R23" s="20"/>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61">
        <f>total_amount_ba($B$2,$D$2,D23,F23,J23,K23,M23)</f>
        <v>13766.25</v>
      </c>
      <c r="BB23" s="62">
        <f>BA23+SUM(N23:AZ23)</f>
        <v>13766.25</v>
      </c>
      <c r="BC23" s="32" t="str">
        <f>SpellNumber(L23,BB23)</f>
        <v>INR  Thirteen Thousand Seven Hundred &amp; Sixty Six  and Paise Twenty Five Only</v>
      </c>
      <c r="IE23" s="19">
        <v>1.01</v>
      </c>
      <c r="IF23" s="19" t="s">
        <v>39</v>
      </c>
      <c r="IG23" s="19" t="s">
        <v>34</v>
      </c>
      <c r="IH23" s="19">
        <v>123.223</v>
      </c>
      <c r="II23" s="19" t="s">
        <v>37</v>
      </c>
    </row>
    <row r="24" spans="1:243" s="18" customFormat="1" ht="28.5" customHeight="1">
      <c r="A24" s="27">
        <v>7</v>
      </c>
      <c r="B24" s="40" t="s">
        <v>101</v>
      </c>
      <c r="C24" s="28" t="s">
        <v>32</v>
      </c>
      <c r="D24" s="29"/>
      <c r="E24" s="43"/>
      <c r="F24" s="44"/>
      <c r="G24" s="14"/>
      <c r="H24" s="14"/>
      <c r="I24" s="30"/>
      <c r="J24" s="15"/>
      <c r="K24" s="16"/>
      <c r="L24" s="16"/>
      <c r="M24" s="17"/>
      <c r="N24" s="20"/>
      <c r="O24" s="20"/>
      <c r="P24" s="31"/>
      <c r="Q24" s="20"/>
      <c r="R24" s="20"/>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59"/>
      <c r="BB24" s="60"/>
      <c r="BC24" s="32"/>
      <c r="IE24" s="19">
        <v>1</v>
      </c>
      <c r="IF24" s="19" t="s">
        <v>33</v>
      </c>
      <c r="IG24" s="19" t="s">
        <v>34</v>
      </c>
      <c r="IH24" s="19">
        <v>10</v>
      </c>
      <c r="II24" s="19" t="s">
        <v>35</v>
      </c>
    </row>
    <row r="25" spans="1:243" s="18" customFormat="1" ht="16.5" customHeight="1">
      <c r="A25" s="27">
        <v>7.01</v>
      </c>
      <c r="B25" s="40" t="s">
        <v>102</v>
      </c>
      <c r="C25" s="28" t="s">
        <v>36</v>
      </c>
      <c r="D25" s="36">
        <v>13</v>
      </c>
      <c r="E25" s="43" t="s">
        <v>84</v>
      </c>
      <c r="F25" s="63">
        <v>4751.65</v>
      </c>
      <c r="G25" s="20"/>
      <c r="H25" s="14"/>
      <c r="I25" s="30" t="s">
        <v>38</v>
      </c>
      <c r="J25" s="15">
        <f>IF(I25="Less(-)",-1,1)</f>
        <v>1</v>
      </c>
      <c r="K25" s="16" t="s">
        <v>51</v>
      </c>
      <c r="L25" s="16" t="s">
        <v>6</v>
      </c>
      <c r="M25" s="33"/>
      <c r="N25" s="20"/>
      <c r="O25" s="20"/>
      <c r="P25" s="31"/>
      <c r="Q25" s="20"/>
      <c r="R25" s="20"/>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61">
        <f>total_amount_ba($B$2,$D$2,D25,F25,J25,K25,M25)</f>
        <v>61771.45</v>
      </c>
      <c r="BB25" s="62">
        <f>BA25+SUM(N25:AZ25)</f>
        <v>61771.45</v>
      </c>
      <c r="BC25" s="32" t="str">
        <f>SpellNumber(L25,BB25)</f>
        <v>INR  Sixty One Thousand Seven Hundred &amp; Seventy One  and Paise Forty Five Only</v>
      </c>
      <c r="IE25" s="19">
        <v>1.01</v>
      </c>
      <c r="IF25" s="19" t="s">
        <v>39</v>
      </c>
      <c r="IG25" s="19" t="s">
        <v>34</v>
      </c>
      <c r="IH25" s="19">
        <v>123.223</v>
      </c>
      <c r="II25" s="19" t="s">
        <v>37</v>
      </c>
    </row>
    <row r="26" spans="1:243" s="18" customFormat="1" ht="36" customHeight="1">
      <c r="A26" s="27">
        <v>8</v>
      </c>
      <c r="B26" s="40" t="s">
        <v>103</v>
      </c>
      <c r="C26" s="28" t="s">
        <v>32</v>
      </c>
      <c r="D26" s="29"/>
      <c r="E26" s="43"/>
      <c r="F26" s="45"/>
      <c r="G26" s="14"/>
      <c r="H26" s="14"/>
      <c r="I26" s="30"/>
      <c r="J26" s="15"/>
      <c r="K26" s="16"/>
      <c r="L26" s="16"/>
      <c r="M26" s="17"/>
      <c r="N26" s="20"/>
      <c r="O26" s="20"/>
      <c r="P26" s="31"/>
      <c r="Q26" s="20"/>
      <c r="R26" s="20"/>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59"/>
      <c r="BB26" s="60"/>
      <c r="BC26" s="32"/>
      <c r="IE26" s="19">
        <v>1</v>
      </c>
      <c r="IF26" s="19" t="s">
        <v>33</v>
      </c>
      <c r="IG26" s="19" t="s">
        <v>34</v>
      </c>
      <c r="IH26" s="19">
        <v>10</v>
      </c>
      <c r="II26" s="19" t="s">
        <v>35</v>
      </c>
    </row>
    <row r="27" spans="1:243" s="18" customFormat="1" ht="16.5" customHeight="1">
      <c r="A27" s="27">
        <v>8.01</v>
      </c>
      <c r="B27" s="40" t="s">
        <v>104</v>
      </c>
      <c r="C27" s="28" t="s">
        <v>36</v>
      </c>
      <c r="D27" s="36">
        <v>20</v>
      </c>
      <c r="E27" s="43" t="s">
        <v>87</v>
      </c>
      <c r="F27" s="45">
        <v>6215.35</v>
      </c>
      <c r="G27" s="20"/>
      <c r="H27" s="14"/>
      <c r="I27" s="30" t="s">
        <v>38</v>
      </c>
      <c r="J27" s="15">
        <f>IF(I27="Less(-)",-1,1)</f>
        <v>1</v>
      </c>
      <c r="K27" s="16" t="s">
        <v>51</v>
      </c>
      <c r="L27" s="16" t="s">
        <v>6</v>
      </c>
      <c r="M27" s="33"/>
      <c r="N27" s="20"/>
      <c r="O27" s="20"/>
      <c r="P27" s="31"/>
      <c r="Q27" s="20"/>
      <c r="R27" s="20"/>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61">
        <f>total_amount_ba($B$2,$D$2,D27,F27,J27,K27,M27)</f>
        <v>124307</v>
      </c>
      <c r="BB27" s="62">
        <f>BA27+SUM(N27:AZ27)</f>
        <v>124307</v>
      </c>
      <c r="BC27" s="32" t="str">
        <f>SpellNumber(L27,BB27)</f>
        <v>INR  One Lakh Twenty Four Thousand Three Hundred &amp; Seven  Only</v>
      </c>
      <c r="IE27" s="19">
        <v>1.01</v>
      </c>
      <c r="IF27" s="19" t="s">
        <v>39</v>
      </c>
      <c r="IG27" s="19" t="s">
        <v>34</v>
      </c>
      <c r="IH27" s="19">
        <v>123.223</v>
      </c>
      <c r="II27" s="19" t="s">
        <v>37</v>
      </c>
    </row>
    <row r="28" spans="1:243" s="18" customFormat="1" ht="49.5" customHeight="1">
      <c r="A28" s="27">
        <v>9</v>
      </c>
      <c r="B28" s="40" t="s">
        <v>105</v>
      </c>
      <c r="C28" s="28" t="s">
        <v>32</v>
      </c>
      <c r="D28" s="29"/>
      <c r="E28" s="43"/>
      <c r="F28" s="44"/>
      <c r="G28" s="14"/>
      <c r="H28" s="14"/>
      <c r="I28" s="30"/>
      <c r="J28" s="15"/>
      <c r="K28" s="16"/>
      <c r="L28" s="16"/>
      <c r="M28" s="17"/>
      <c r="N28" s="20"/>
      <c r="O28" s="20"/>
      <c r="P28" s="31"/>
      <c r="Q28" s="20"/>
      <c r="R28" s="20"/>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59"/>
      <c r="BB28" s="60"/>
      <c r="BC28" s="32"/>
      <c r="IE28" s="19">
        <v>1</v>
      </c>
      <c r="IF28" s="19" t="s">
        <v>33</v>
      </c>
      <c r="IG28" s="19" t="s">
        <v>34</v>
      </c>
      <c r="IH28" s="19">
        <v>10</v>
      </c>
      <c r="II28" s="19" t="s">
        <v>35</v>
      </c>
    </row>
    <row r="29" spans="1:243" s="18" customFormat="1" ht="16.5" customHeight="1">
      <c r="A29" s="27">
        <v>9.01</v>
      </c>
      <c r="B29" s="40" t="s">
        <v>106</v>
      </c>
      <c r="C29" s="28" t="s">
        <v>36</v>
      </c>
      <c r="D29" s="36">
        <v>5</v>
      </c>
      <c r="E29" s="43" t="s">
        <v>87</v>
      </c>
      <c r="F29" s="44">
        <v>7145.8</v>
      </c>
      <c r="G29" s="20"/>
      <c r="H29" s="14"/>
      <c r="I29" s="30" t="s">
        <v>38</v>
      </c>
      <c r="J29" s="15">
        <f>IF(I29="Less(-)",-1,1)</f>
        <v>1</v>
      </c>
      <c r="K29" s="16" t="s">
        <v>51</v>
      </c>
      <c r="L29" s="16" t="s">
        <v>6</v>
      </c>
      <c r="M29" s="33"/>
      <c r="N29" s="20"/>
      <c r="O29" s="20"/>
      <c r="P29" s="31"/>
      <c r="Q29" s="20"/>
      <c r="R29" s="20"/>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61">
        <f>total_amount_ba($B$2,$D$2,D29,F29,J29,K29,M29)</f>
        <v>35729</v>
      </c>
      <c r="BB29" s="62">
        <f>BA29+SUM(N29:AZ29)</f>
        <v>35729</v>
      </c>
      <c r="BC29" s="32" t="str">
        <f>SpellNumber(L29,BB29)</f>
        <v>INR  Thirty Five Thousand Seven Hundred &amp; Twenty Nine  Only</v>
      </c>
      <c r="IE29" s="19">
        <v>1.01</v>
      </c>
      <c r="IF29" s="19" t="s">
        <v>39</v>
      </c>
      <c r="IG29" s="19" t="s">
        <v>34</v>
      </c>
      <c r="IH29" s="19">
        <v>123.223</v>
      </c>
      <c r="II29" s="19" t="s">
        <v>37</v>
      </c>
    </row>
    <row r="30" spans="1:243" s="18" customFormat="1" ht="76.5" customHeight="1">
      <c r="A30" s="27">
        <v>10</v>
      </c>
      <c r="B30" s="40" t="s">
        <v>107</v>
      </c>
      <c r="C30" s="28" t="s">
        <v>36</v>
      </c>
      <c r="D30" s="36">
        <v>22</v>
      </c>
      <c r="E30" s="43" t="s">
        <v>87</v>
      </c>
      <c r="F30" s="44">
        <v>7390.8</v>
      </c>
      <c r="G30" s="20"/>
      <c r="H30" s="14"/>
      <c r="I30" s="30" t="s">
        <v>38</v>
      </c>
      <c r="J30" s="15">
        <f>IF(I30="Less(-)",-1,1)</f>
        <v>1</v>
      </c>
      <c r="K30" s="16" t="s">
        <v>51</v>
      </c>
      <c r="L30" s="16" t="s">
        <v>6</v>
      </c>
      <c r="M30" s="33"/>
      <c r="N30" s="20"/>
      <c r="O30" s="20"/>
      <c r="P30" s="31"/>
      <c r="Q30" s="20"/>
      <c r="R30" s="20"/>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61">
        <f>total_amount_ba($B$2,$D$2,D30,F30,J30,K30,M30)</f>
        <v>162597.6</v>
      </c>
      <c r="BB30" s="62">
        <f>BA30+SUM(N30:AZ30)</f>
        <v>162597.6</v>
      </c>
      <c r="BC30" s="32" t="str">
        <f>SpellNumber(L30,BB30)</f>
        <v>INR  One Lakh Sixty Two Thousand Five Hundred &amp; Ninety Seven  and Paise Sixty Only</v>
      </c>
      <c r="IE30" s="19">
        <v>1.01</v>
      </c>
      <c r="IF30" s="19" t="s">
        <v>39</v>
      </c>
      <c r="IG30" s="19" t="s">
        <v>34</v>
      </c>
      <c r="IH30" s="19">
        <v>123.223</v>
      </c>
      <c r="II30" s="19" t="s">
        <v>37</v>
      </c>
    </row>
    <row r="31" spans="1:243" s="18" customFormat="1" ht="31.5" customHeight="1">
      <c r="A31" s="27">
        <v>11</v>
      </c>
      <c r="B31" s="40" t="s">
        <v>69</v>
      </c>
      <c r="C31" s="28" t="s">
        <v>32</v>
      </c>
      <c r="D31" s="29"/>
      <c r="E31" s="41"/>
      <c r="F31" s="44"/>
      <c r="G31" s="14"/>
      <c r="H31" s="14"/>
      <c r="I31" s="30"/>
      <c r="J31" s="15"/>
      <c r="K31" s="16"/>
      <c r="L31" s="16"/>
      <c r="M31" s="17"/>
      <c r="N31" s="20"/>
      <c r="O31" s="20"/>
      <c r="P31" s="31"/>
      <c r="Q31" s="20"/>
      <c r="R31" s="20"/>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59"/>
      <c r="BB31" s="60"/>
      <c r="BC31" s="32"/>
      <c r="IE31" s="19">
        <v>1</v>
      </c>
      <c r="IF31" s="19" t="s">
        <v>33</v>
      </c>
      <c r="IG31" s="19" t="s">
        <v>34</v>
      </c>
      <c r="IH31" s="19">
        <v>10</v>
      </c>
      <c r="II31" s="19" t="s">
        <v>35</v>
      </c>
    </row>
    <row r="32" spans="1:243" s="18" customFormat="1" ht="38.25" customHeight="1">
      <c r="A32" s="27">
        <v>11.01</v>
      </c>
      <c r="B32" s="40" t="s">
        <v>70</v>
      </c>
      <c r="C32" s="28" t="s">
        <v>36</v>
      </c>
      <c r="D32" s="36">
        <v>4600</v>
      </c>
      <c r="E32" s="43" t="s">
        <v>88</v>
      </c>
      <c r="F32" s="44">
        <v>56.6</v>
      </c>
      <c r="G32" s="20"/>
      <c r="H32" s="14"/>
      <c r="I32" s="30" t="s">
        <v>38</v>
      </c>
      <c r="J32" s="15">
        <f>IF(I32="Less(-)",-1,1)</f>
        <v>1</v>
      </c>
      <c r="K32" s="16" t="s">
        <v>51</v>
      </c>
      <c r="L32" s="16" t="s">
        <v>6</v>
      </c>
      <c r="M32" s="33"/>
      <c r="N32" s="20"/>
      <c r="O32" s="20"/>
      <c r="P32" s="31"/>
      <c r="Q32" s="20"/>
      <c r="R32" s="20"/>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61">
        <f>total_amount_ba($B$2,$D$2,D32,F32,J32,K32,M32)</f>
        <v>260360</v>
      </c>
      <c r="BB32" s="62">
        <f>BA32+SUM(N32:AZ32)</f>
        <v>260360</v>
      </c>
      <c r="BC32" s="32" t="str">
        <f>SpellNumber(L32,BB32)</f>
        <v>INR  Two Lakh Sixty Thousand Three Hundred &amp; Sixty  Only</v>
      </c>
      <c r="IE32" s="19">
        <v>1.01</v>
      </c>
      <c r="IF32" s="19" t="s">
        <v>39</v>
      </c>
      <c r="IG32" s="19" t="s">
        <v>34</v>
      </c>
      <c r="IH32" s="19">
        <v>123.223</v>
      </c>
      <c r="II32" s="19" t="s">
        <v>37</v>
      </c>
    </row>
    <row r="33" spans="1:243" s="18" customFormat="1" ht="23.25" customHeight="1">
      <c r="A33" s="27">
        <v>12</v>
      </c>
      <c r="B33" s="40" t="s">
        <v>71</v>
      </c>
      <c r="C33" s="28" t="s">
        <v>32</v>
      </c>
      <c r="D33" s="29"/>
      <c r="E33" s="43"/>
      <c r="F33" s="44"/>
      <c r="G33" s="14"/>
      <c r="H33" s="14"/>
      <c r="I33" s="30"/>
      <c r="J33" s="15"/>
      <c r="K33" s="16"/>
      <c r="L33" s="16"/>
      <c r="M33" s="17"/>
      <c r="N33" s="20"/>
      <c r="O33" s="20"/>
      <c r="P33" s="31"/>
      <c r="Q33" s="20"/>
      <c r="R33" s="20"/>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59"/>
      <c r="BB33" s="60"/>
      <c r="BC33" s="32"/>
      <c r="IE33" s="19">
        <v>1</v>
      </c>
      <c r="IF33" s="19" t="s">
        <v>33</v>
      </c>
      <c r="IG33" s="19" t="s">
        <v>34</v>
      </c>
      <c r="IH33" s="19">
        <v>10</v>
      </c>
      <c r="II33" s="19" t="s">
        <v>35</v>
      </c>
    </row>
    <row r="34" spans="1:243" s="18" customFormat="1" ht="36" customHeight="1">
      <c r="A34" s="27">
        <v>12.01</v>
      </c>
      <c r="B34" s="40" t="s">
        <v>108</v>
      </c>
      <c r="C34" s="28" t="s">
        <v>36</v>
      </c>
      <c r="D34" s="36">
        <v>51</v>
      </c>
      <c r="E34" s="43" t="s">
        <v>86</v>
      </c>
      <c r="F34" s="45">
        <v>193.95</v>
      </c>
      <c r="G34" s="20"/>
      <c r="H34" s="14"/>
      <c r="I34" s="30" t="s">
        <v>38</v>
      </c>
      <c r="J34" s="15">
        <f>IF(I34="Less(-)",-1,1)</f>
        <v>1</v>
      </c>
      <c r="K34" s="16" t="s">
        <v>51</v>
      </c>
      <c r="L34" s="16" t="s">
        <v>6</v>
      </c>
      <c r="M34" s="33"/>
      <c r="N34" s="20"/>
      <c r="O34" s="20"/>
      <c r="P34" s="31"/>
      <c r="Q34" s="20"/>
      <c r="R34" s="20"/>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61">
        <f>total_amount_ba($B$2,$D$2,D34,F34,J34,K34,M34)</f>
        <v>9891.45</v>
      </c>
      <c r="BB34" s="62">
        <f>BA34+SUM(N34:AZ34)</f>
        <v>9891.45</v>
      </c>
      <c r="BC34" s="32" t="str">
        <f>SpellNumber(L34,BB34)</f>
        <v>INR  Nine Thousand Eight Hundred &amp; Ninety One  and Paise Forty Five Only</v>
      </c>
      <c r="IE34" s="19">
        <v>1.01</v>
      </c>
      <c r="IF34" s="19" t="s">
        <v>39</v>
      </c>
      <c r="IG34" s="19" t="s">
        <v>34</v>
      </c>
      <c r="IH34" s="19">
        <v>123.223</v>
      </c>
      <c r="II34" s="19" t="s">
        <v>37</v>
      </c>
    </row>
    <row r="35" spans="1:243" s="18" customFormat="1" ht="28.5" customHeight="1">
      <c r="A35" s="27">
        <v>12.02</v>
      </c>
      <c r="B35" s="40" t="s">
        <v>109</v>
      </c>
      <c r="C35" s="28" t="s">
        <v>36</v>
      </c>
      <c r="D35" s="36">
        <v>52</v>
      </c>
      <c r="E35" s="43" t="s">
        <v>86</v>
      </c>
      <c r="F35" s="45">
        <v>418.95</v>
      </c>
      <c r="G35" s="20"/>
      <c r="H35" s="14"/>
      <c r="I35" s="30" t="s">
        <v>38</v>
      </c>
      <c r="J35" s="15">
        <f>IF(I35="Less(-)",-1,1)</f>
        <v>1</v>
      </c>
      <c r="K35" s="16" t="s">
        <v>51</v>
      </c>
      <c r="L35" s="16" t="s">
        <v>6</v>
      </c>
      <c r="M35" s="33"/>
      <c r="N35" s="20"/>
      <c r="O35" s="20"/>
      <c r="P35" s="31"/>
      <c r="Q35" s="20"/>
      <c r="R35" s="20"/>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61">
        <f>total_amount_ba($B$2,$D$2,D35,F35,J35,K35,M35)</f>
        <v>21785.4</v>
      </c>
      <c r="BB35" s="62">
        <f>BA35+SUM(N35:AZ35)</f>
        <v>21785.4</v>
      </c>
      <c r="BC35" s="32" t="str">
        <f>SpellNumber(L35,BB35)</f>
        <v>INR  Twenty One Thousand Seven Hundred &amp; Eighty Five  and Paise Forty Only</v>
      </c>
      <c r="IE35" s="19">
        <v>1.01</v>
      </c>
      <c r="IF35" s="19" t="s">
        <v>39</v>
      </c>
      <c r="IG35" s="19" t="s">
        <v>34</v>
      </c>
      <c r="IH35" s="19">
        <v>123.223</v>
      </c>
      <c r="II35" s="19" t="s">
        <v>37</v>
      </c>
    </row>
    <row r="36" spans="1:243" s="18" customFormat="1" ht="19.5" customHeight="1">
      <c r="A36" s="27">
        <v>12.03</v>
      </c>
      <c r="B36" s="40" t="s">
        <v>110</v>
      </c>
      <c r="C36" s="28" t="s">
        <v>36</v>
      </c>
      <c r="D36" s="36">
        <v>55</v>
      </c>
      <c r="E36" s="43" t="s">
        <v>86</v>
      </c>
      <c r="F36" s="45">
        <v>467.85</v>
      </c>
      <c r="G36" s="20"/>
      <c r="H36" s="14"/>
      <c r="I36" s="30" t="s">
        <v>38</v>
      </c>
      <c r="J36" s="15">
        <f>IF(I36="Less(-)",-1,1)</f>
        <v>1</v>
      </c>
      <c r="K36" s="16" t="s">
        <v>51</v>
      </c>
      <c r="L36" s="16" t="s">
        <v>6</v>
      </c>
      <c r="M36" s="33"/>
      <c r="N36" s="20"/>
      <c r="O36" s="20"/>
      <c r="P36" s="31"/>
      <c r="Q36" s="20"/>
      <c r="R36" s="20"/>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61">
        <f>total_amount_ba($B$2,$D$2,D36,F36,J36,K36,M36)</f>
        <v>25731.75</v>
      </c>
      <c r="BB36" s="62">
        <f>BA36+SUM(N36:AZ36)</f>
        <v>25731.75</v>
      </c>
      <c r="BC36" s="32" t="str">
        <f>SpellNumber(L36,BB36)</f>
        <v>INR  Twenty Five Thousand Seven Hundred &amp; Thirty One  and Paise Seventy Five Only</v>
      </c>
      <c r="IE36" s="19">
        <v>1.01</v>
      </c>
      <c r="IF36" s="19" t="s">
        <v>39</v>
      </c>
      <c r="IG36" s="19" t="s">
        <v>34</v>
      </c>
      <c r="IH36" s="19">
        <v>123.223</v>
      </c>
      <c r="II36" s="19" t="s">
        <v>37</v>
      </c>
    </row>
    <row r="37" spans="1:243" s="18" customFormat="1" ht="33.75" customHeight="1">
      <c r="A37" s="27">
        <v>12.04</v>
      </c>
      <c r="B37" s="40" t="s">
        <v>111</v>
      </c>
      <c r="C37" s="28" t="s">
        <v>36</v>
      </c>
      <c r="D37" s="36">
        <v>75</v>
      </c>
      <c r="E37" s="43" t="s">
        <v>86</v>
      </c>
      <c r="F37" s="45">
        <v>497.45</v>
      </c>
      <c r="G37" s="20"/>
      <c r="H37" s="14"/>
      <c r="I37" s="30" t="s">
        <v>38</v>
      </c>
      <c r="J37" s="15">
        <f>IF(I37="Less(-)",-1,1)</f>
        <v>1</v>
      </c>
      <c r="K37" s="16" t="s">
        <v>51</v>
      </c>
      <c r="L37" s="16" t="s">
        <v>6</v>
      </c>
      <c r="M37" s="33"/>
      <c r="N37" s="20"/>
      <c r="O37" s="20"/>
      <c r="P37" s="31"/>
      <c r="Q37" s="20"/>
      <c r="R37" s="20"/>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61">
        <f>total_amount_ba($B$2,$D$2,D37,F37,J37,K37,M37)</f>
        <v>37308.75</v>
      </c>
      <c r="BB37" s="62">
        <f>BA37+SUM(N37:AZ37)</f>
        <v>37308.75</v>
      </c>
      <c r="BC37" s="32" t="str">
        <f>SpellNumber(L37,BB37)</f>
        <v>INR  Thirty Seven Thousand Three Hundred &amp; Eight  and Paise Seventy Five Only</v>
      </c>
      <c r="IE37" s="19">
        <v>1.01</v>
      </c>
      <c r="IF37" s="19" t="s">
        <v>39</v>
      </c>
      <c r="IG37" s="19" t="s">
        <v>34</v>
      </c>
      <c r="IH37" s="19">
        <v>123.223</v>
      </c>
      <c r="II37" s="19" t="s">
        <v>37</v>
      </c>
    </row>
    <row r="38" spans="1:243" s="18" customFormat="1" ht="18.75" customHeight="1">
      <c r="A38" s="27">
        <v>12.05</v>
      </c>
      <c r="B38" s="40" t="s">
        <v>112</v>
      </c>
      <c r="C38" s="28" t="s">
        <v>36</v>
      </c>
      <c r="D38" s="36">
        <v>29</v>
      </c>
      <c r="E38" s="43" t="s">
        <v>86</v>
      </c>
      <c r="F38" s="45">
        <v>521.75</v>
      </c>
      <c r="G38" s="20"/>
      <c r="H38" s="14"/>
      <c r="I38" s="30" t="s">
        <v>38</v>
      </c>
      <c r="J38" s="15">
        <f>IF(I38="Less(-)",-1,1)</f>
        <v>1</v>
      </c>
      <c r="K38" s="16" t="s">
        <v>51</v>
      </c>
      <c r="L38" s="16" t="s">
        <v>6</v>
      </c>
      <c r="M38" s="33"/>
      <c r="N38" s="20"/>
      <c r="O38" s="20"/>
      <c r="P38" s="31"/>
      <c r="Q38" s="20"/>
      <c r="R38" s="20"/>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61">
        <f>total_amount_ba($B$2,$D$2,D38,F38,J38,K38,M38)</f>
        <v>15130.75</v>
      </c>
      <c r="BB38" s="62">
        <f>BA38+SUM(N38:AZ38)</f>
        <v>15130.75</v>
      </c>
      <c r="BC38" s="32" t="str">
        <f>SpellNumber(L38,BB38)</f>
        <v>INR  Fifteen Thousand One Hundred &amp; Thirty  and Paise Seventy Five Only</v>
      </c>
      <c r="IE38" s="19">
        <v>1.01</v>
      </c>
      <c r="IF38" s="19" t="s">
        <v>39</v>
      </c>
      <c r="IG38" s="19" t="s">
        <v>34</v>
      </c>
      <c r="IH38" s="19">
        <v>123.223</v>
      </c>
      <c r="II38" s="19" t="s">
        <v>37</v>
      </c>
    </row>
    <row r="39" spans="1:243" s="18" customFormat="1" ht="31.5" customHeight="1">
      <c r="A39" s="27">
        <v>13</v>
      </c>
      <c r="B39" s="40" t="s">
        <v>61</v>
      </c>
      <c r="C39" s="28" t="s">
        <v>32</v>
      </c>
      <c r="D39" s="29"/>
      <c r="E39" s="43"/>
      <c r="F39" s="45"/>
      <c r="G39" s="14"/>
      <c r="H39" s="14"/>
      <c r="I39" s="30"/>
      <c r="J39" s="15"/>
      <c r="K39" s="16"/>
      <c r="L39" s="16"/>
      <c r="M39" s="17"/>
      <c r="N39" s="20"/>
      <c r="O39" s="20"/>
      <c r="P39" s="31"/>
      <c r="Q39" s="20"/>
      <c r="R39" s="20"/>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59"/>
      <c r="BB39" s="60"/>
      <c r="BC39" s="32"/>
      <c r="IE39" s="19">
        <v>1</v>
      </c>
      <c r="IF39" s="19" t="s">
        <v>33</v>
      </c>
      <c r="IG39" s="19" t="s">
        <v>34</v>
      </c>
      <c r="IH39" s="19">
        <v>10</v>
      </c>
      <c r="II39" s="19" t="s">
        <v>35</v>
      </c>
    </row>
    <row r="40" spans="1:243" s="18" customFormat="1" ht="17.25" customHeight="1">
      <c r="A40" s="27">
        <v>13.01</v>
      </c>
      <c r="B40" s="40" t="s">
        <v>62</v>
      </c>
      <c r="C40" s="28" t="s">
        <v>36</v>
      </c>
      <c r="D40" s="36">
        <v>79</v>
      </c>
      <c r="E40" s="43" t="s">
        <v>84</v>
      </c>
      <c r="F40" s="45">
        <v>5582.85</v>
      </c>
      <c r="G40" s="20"/>
      <c r="H40" s="14"/>
      <c r="I40" s="30" t="s">
        <v>38</v>
      </c>
      <c r="J40" s="15">
        <f>IF(I40="Less(-)",-1,1)</f>
        <v>1</v>
      </c>
      <c r="K40" s="16" t="s">
        <v>51</v>
      </c>
      <c r="L40" s="16" t="s">
        <v>6</v>
      </c>
      <c r="M40" s="33"/>
      <c r="N40" s="20"/>
      <c r="O40" s="20"/>
      <c r="P40" s="31"/>
      <c r="Q40" s="20"/>
      <c r="R40" s="20"/>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61">
        <f>total_amount_ba($B$2,$D$2,D40,F40,J40,K40,M40)</f>
        <v>441045.15</v>
      </c>
      <c r="BB40" s="62">
        <f>BA40+SUM(N40:AZ40)</f>
        <v>441045.15</v>
      </c>
      <c r="BC40" s="32" t="str">
        <f>SpellNumber(L40,BB40)</f>
        <v>INR  Four Lakh Forty One Thousand  &amp;Forty Five  and Paise Fifteen Only</v>
      </c>
      <c r="IE40" s="19">
        <v>1.01</v>
      </c>
      <c r="IF40" s="19" t="s">
        <v>39</v>
      </c>
      <c r="IG40" s="19" t="s">
        <v>34</v>
      </c>
      <c r="IH40" s="19">
        <v>123.223</v>
      </c>
      <c r="II40" s="19" t="s">
        <v>37</v>
      </c>
    </row>
    <row r="41" spans="1:243" s="18" customFormat="1" ht="30.75" customHeight="1">
      <c r="A41" s="27">
        <v>14</v>
      </c>
      <c r="B41" s="40" t="s">
        <v>63</v>
      </c>
      <c r="C41" s="28" t="s">
        <v>32</v>
      </c>
      <c r="D41" s="29"/>
      <c r="E41" s="43"/>
      <c r="F41" s="44"/>
      <c r="G41" s="14"/>
      <c r="H41" s="14"/>
      <c r="I41" s="30"/>
      <c r="J41" s="15"/>
      <c r="K41" s="16"/>
      <c r="L41" s="16"/>
      <c r="M41" s="17"/>
      <c r="N41" s="20"/>
      <c r="O41" s="20"/>
      <c r="P41" s="31"/>
      <c r="Q41" s="20"/>
      <c r="R41" s="20"/>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59"/>
      <c r="BB41" s="60"/>
      <c r="BC41" s="32"/>
      <c r="IE41" s="19">
        <v>1</v>
      </c>
      <c r="IF41" s="19" t="s">
        <v>33</v>
      </c>
      <c r="IG41" s="19" t="s">
        <v>34</v>
      </c>
      <c r="IH41" s="19">
        <v>10</v>
      </c>
      <c r="II41" s="19" t="s">
        <v>35</v>
      </c>
    </row>
    <row r="42" spans="1:243" s="18" customFormat="1" ht="16.5" customHeight="1">
      <c r="A42" s="27">
        <v>14.01</v>
      </c>
      <c r="B42" s="40" t="s">
        <v>64</v>
      </c>
      <c r="C42" s="28" t="s">
        <v>36</v>
      </c>
      <c r="D42" s="36">
        <v>22</v>
      </c>
      <c r="E42" s="43" t="s">
        <v>86</v>
      </c>
      <c r="F42" s="45">
        <v>684.2</v>
      </c>
      <c r="G42" s="20"/>
      <c r="H42" s="14"/>
      <c r="I42" s="30" t="s">
        <v>38</v>
      </c>
      <c r="J42" s="15">
        <f>IF(I42="Less(-)",-1,1)</f>
        <v>1</v>
      </c>
      <c r="K42" s="16" t="s">
        <v>51</v>
      </c>
      <c r="L42" s="16" t="s">
        <v>6</v>
      </c>
      <c r="M42" s="33"/>
      <c r="N42" s="20"/>
      <c r="O42" s="20"/>
      <c r="P42" s="31"/>
      <c r="Q42" s="20"/>
      <c r="R42" s="20"/>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61">
        <f>total_amount_ba($B$2,$D$2,D42,F42,J42,K42,M42)</f>
        <v>15052.4</v>
      </c>
      <c r="BB42" s="62">
        <f>BA42+SUM(N42:AZ42)</f>
        <v>15052.4</v>
      </c>
      <c r="BC42" s="32" t="str">
        <f>SpellNumber(L42,BB42)</f>
        <v>INR  Fifteen Thousand  &amp;Fifty Two  and Paise Forty Only</v>
      </c>
      <c r="IE42" s="19">
        <v>1.01</v>
      </c>
      <c r="IF42" s="19" t="s">
        <v>39</v>
      </c>
      <c r="IG42" s="19" t="s">
        <v>34</v>
      </c>
      <c r="IH42" s="19">
        <v>123.223</v>
      </c>
      <c r="II42" s="19" t="s">
        <v>37</v>
      </c>
    </row>
    <row r="43" spans="1:243" s="18" customFormat="1" ht="25.5" customHeight="1">
      <c r="A43" s="27">
        <v>15</v>
      </c>
      <c r="B43" s="39" t="s">
        <v>65</v>
      </c>
      <c r="C43" s="28" t="s">
        <v>32</v>
      </c>
      <c r="D43" s="29"/>
      <c r="E43" s="41"/>
      <c r="F43" s="44"/>
      <c r="G43" s="14"/>
      <c r="H43" s="14"/>
      <c r="I43" s="30"/>
      <c r="J43" s="15"/>
      <c r="K43" s="16"/>
      <c r="L43" s="16"/>
      <c r="M43" s="17"/>
      <c r="N43" s="20"/>
      <c r="O43" s="20"/>
      <c r="P43" s="31"/>
      <c r="Q43" s="20"/>
      <c r="R43" s="20"/>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59"/>
      <c r="BB43" s="60"/>
      <c r="BC43" s="32"/>
      <c r="IE43" s="19">
        <v>1</v>
      </c>
      <c r="IF43" s="19" t="s">
        <v>33</v>
      </c>
      <c r="IG43" s="19" t="s">
        <v>34</v>
      </c>
      <c r="IH43" s="19">
        <v>10</v>
      </c>
      <c r="II43" s="19" t="s">
        <v>35</v>
      </c>
    </row>
    <row r="44" spans="1:243" s="18" customFormat="1" ht="16.5" customHeight="1">
      <c r="A44" s="27">
        <v>15.01</v>
      </c>
      <c r="B44" s="39" t="s">
        <v>113</v>
      </c>
      <c r="C44" s="28" t="s">
        <v>36</v>
      </c>
      <c r="D44" s="36">
        <v>430</v>
      </c>
      <c r="E44" s="41" t="s">
        <v>86</v>
      </c>
      <c r="F44" s="44">
        <v>168.25</v>
      </c>
      <c r="G44" s="20"/>
      <c r="H44" s="14"/>
      <c r="I44" s="30" t="s">
        <v>38</v>
      </c>
      <c r="J44" s="15">
        <f>IF(I44="Less(-)",-1,1)</f>
        <v>1</v>
      </c>
      <c r="K44" s="16" t="s">
        <v>51</v>
      </c>
      <c r="L44" s="16" t="s">
        <v>6</v>
      </c>
      <c r="M44" s="33"/>
      <c r="N44" s="20"/>
      <c r="O44" s="20"/>
      <c r="P44" s="31"/>
      <c r="Q44" s="20"/>
      <c r="R44" s="20"/>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61">
        <f>total_amount_ba($B$2,$D$2,D44,F44,J44,K44,M44)</f>
        <v>72347.5</v>
      </c>
      <c r="BB44" s="62">
        <f>BA44+SUM(N44:AZ44)</f>
        <v>72347.5</v>
      </c>
      <c r="BC44" s="32" t="str">
        <f>SpellNumber(L44,BB44)</f>
        <v>INR  Seventy Two Thousand Three Hundred &amp; Forty Seven  and Paise Fifty Only</v>
      </c>
      <c r="IE44" s="19">
        <v>1.01</v>
      </c>
      <c r="IF44" s="19" t="s">
        <v>39</v>
      </c>
      <c r="IG44" s="19" t="s">
        <v>34</v>
      </c>
      <c r="IH44" s="19">
        <v>123.223</v>
      </c>
      <c r="II44" s="19" t="s">
        <v>37</v>
      </c>
    </row>
    <row r="45" spans="1:243" s="18" customFormat="1" ht="16.5" customHeight="1">
      <c r="A45" s="27">
        <v>16</v>
      </c>
      <c r="B45" s="39" t="s">
        <v>66</v>
      </c>
      <c r="C45" s="28" t="s">
        <v>32</v>
      </c>
      <c r="D45" s="29"/>
      <c r="E45" s="41"/>
      <c r="F45" s="44"/>
      <c r="G45" s="14"/>
      <c r="H45" s="14"/>
      <c r="I45" s="30"/>
      <c r="J45" s="15"/>
      <c r="K45" s="16"/>
      <c r="L45" s="16"/>
      <c r="M45" s="17"/>
      <c r="N45" s="20"/>
      <c r="O45" s="20"/>
      <c r="P45" s="31"/>
      <c r="Q45" s="20"/>
      <c r="R45" s="20"/>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59"/>
      <c r="BB45" s="60"/>
      <c r="BC45" s="32"/>
      <c r="IE45" s="19">
        <v>1</v>
      </c>
      <c r="IF45" s="19" t="s">
        <v>33</v>
      </c>
      <c r="IG45" s="19" t="s">
        <v>34</v>
      </c>
      <c r="IH45" s="19">
        <v>10</v>
      </c>
      <c r="II45" s="19" t="s">
        <v>35</v>
      </c>
    </row>
    <row r="46" spans="1:243" s="18" customFormat="1" ht="16.5" customHeight="1">
      <c r="A46" s="27">
        <v>16.01</v>
      </c>
      <c r="B46" s="64" t="s">
        <v>114</v>
      </c>
      <c r="C46" s="28" t="s">
        <v>36</v>
      </c>
      <c r="D46" s="36">
        <v>64</v>
      </c>
      <c r="E46" s="65" t="s">
        <v>86</v>
      </c>
      <c r="F46" s="44">
        <v>194.6</v>
      </c>
      <c r="G46" s="20"/>
      <c r="H46" s="14"/>
      <c r="I46" s="30" t="s">
        <v>38</v>
      </c>
      <c r="J46" s="15">
        <f>IF(I46="Less(-)",-1,1)</f>
        <v>1</v>
      </c>
      <c r="K46" s="16" t="s">
        <v>51</v>
      </c>
      <c r="L46" s="16" t="s">
        <v>6</v>
      </c>
      <c r="M46" s="33"/>
      <c r="N46" s="20"/>
      <c r="O46" s="20"/>
      <c r="P46" s="31"/>
      <c r="Q46" s="20"/>
      <c r="R46" s="20"/>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61">
        <f>total_amount_ba($B$2,$D$2,D46,F46,J46,K46,M46)</f>
        <v>12454.4</v>
      </c>
      <c r="BB46" s="62">
        <f>BA46+SUM(N46:AZ46)</f>
        <v>12454.4</v>
      </c>
      <c r="BC46" s="32" t="str">
        <f>SpellNumber(L46,BB46)</f>
        <v>INR  Twelve Thousand Four Hundred &amp; Fifty Four  and Paise Forty Only</v>
      </c>
      <c r="IE46" s="19">
        <v>1.01</v>
      </c>
      <c r="IF46" s="19" t="s">
        <v>39</v>
      </c>
      <c r="IG46" s="19" t="s">
        <v>34</v>
      </c>
      <c r="IH46" s="19">
        <v>123.223</v>
      </c>
      <c r="II46" s="19" t="s">
        <v>37</v>
      </c>
    </row>
    <row r="47" spans="1:243" s="18" customFormat="1" ht="255.75" customHeight="1">
      <c r="A47" s="27">
        <v>17</v>
      </c>
      <c r="B47" s="39" t="s">
        <v>171</v>
      </c>
      <c r="C47" s="28" t="s">
        <v>32</v>
      </c>
      <c r="D47" s="29"/>
      <c r="E47" s="41"/>
      <c r="F47" s="44"/>
      <c r="G47" s="14"/>
      <c r="H47" s="14"/>
      <c r="I47" s="30"/>
      <c r="J47" s="15"/>
      <c r="K47" s="16"/>
      <c r="L47" s="16"/>
      <c r="M47" s="17"/>
      <c r="N47" s="20"/>
      <c r="O47" s="20"/>
      <c r="P47" s="31"/>
      <c r="Q47" s="20"/>
      <c r="R47" s="20"/>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59"/>
      <c r="BB47" s="60"/>
      <c r="BC47" s="32"/>
      <c r="IE47" s="19">
        <v>1</v>
      </c>
      <c r="IF47" s="19" t="s">
        <v>33</v>
      </c>
      <c r="IG47" s="19" t="s">
        <v>34</v>
      </c>
      <c r="IH47" s="19">
        <v>10</v>
      </c>
      <c r="II47" s="19" t="s">
        <v>35</v>
      </c>
    </row>
    <row r="48" spans="1:243" s="18" customFormat="1" ht="32.25" customHeight="1">
      <c r="A48" s="27">
        <v>17.01</v>
      </c>
      <c r="B48" s="39" t="s">
        <v>115</v>
      </c>
      <c r="C48" s="28" t="s">
        <v>36</v>
      </c>
      <c r="D48" s="36">
        <v>75</v>
      </c>
      <c r="E48" s="41" t="s">
        <v>86</v>
      </c>
      <c r="F48" s="44">
        <v>1034.65</v>
      </c>
      <c r="G48" s="20"/>
      <c r="H48" s="14"/>
      <c r="I48" s="30" t="s">
        <v>38</v>
      </c>
      <c r="J48" s="15">
        <f>IF(I48="Less(-)",-1,1)</f>
        <v>1</v>
      </c>
      <c r="K48" s="16" t="s">
        <v>51</v>
      </c>
      <c r="L48" s="16" t="s">
        <v>6</v>
      </c>
      <c r="M48" s="33"/>
      <c r="N48" s="20"/>
      <c r="O48" s="20"/>
      <c r="P48" s="31"/>
      <c r="Q48" s="20"/>
      <c r="R48" s="20"/>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61">
        <f>total_amount_ba($B$2,$D$2,D48,F48,J48,K48,M48)</f>
        <v>77598.75</v>
      </c>
      <c r="BB48" s="62">
        <f>BA48+SUM(N48:AZ48)</f>
        <v>77598.75</v>
      </c>
      <c r="BC48" s="32" t="str">
        <f>SpellNumber(L48,BB48)</f>
        <v>INR  Seventy Seven Thousand Five Hundred &amp; Ninety Eight  and Paise Seventy Five Only</v>
      </c>
      <c r="IE48" s="19">
        <v>1.01</v>
      </c>
      <c r="IF48" s="19" t="s">
        <v>39</v>
      </c>
      <c r="IG48" s="19" t="s">
        <v>34</v>
      </c>
      <c r="IH48" s="19">
        <v>123.223</v>
      </c>
      <c r="II48" s="19" t="s">
        <v>37</v>
      </c>
    </row>
    <row r="49" spans="1:243" s="18" customFormat="1" ht="45.75" customHeight="1">
      <c r="A49" s="27">
        <v>18</v>
      </c>
      <c r="B49" s="39" t="s">
        <v>116</v>
      </c>
      <c r="C49" s="28" t="s">
        <v>32</v>
      </c>
      <c r="D49" s="29"/>
      <c r="E49" s="41"/>
      <c r="F49" s="44"/>
      <c r="G49" s="14"/>
      <c r="H49" s="14"/>
      <c r="I49" s="30"/>
      <c r="J49" s="15"/>
      <c r="K49" s="16"/>
      <c r="L49" s="16"/>
      <c r="M49" s="17"/>
      <c r="N49" s="20"/>
      <c r="O49" s="20"/>
      <c r="P49" s="31"/>
      <c r="Q49" s="20"/>
      <c r="R49" s="20"/>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59"/>
      <c r="BB49" s="60"/>
      <c r="BC49" s="32"/>
      <c r="IE49" s="19">
        <v>1</v>
      </c>
      <c r="IF49" s="19" t="s">
        <v>33</v>
      </c>
      <c r="IG49" s="19" t="s">
        <v>34</v>
      </c>
      <c r="IH49" s="19">
        <v>10</v>
      </c>
      <c r="II49" s="19" t="s">
        <v>35</v>
      </c>
    </row>
    <row r="50" spans="1:243" s="18" customFormat="1" ht="32.25" customHeight="1">
      <c r="A50" s="27">
        <v>18.01</v>
      </c>
      <c r="B50" s="39" t="s">
        <v>117</v>
      </c>
      <c r="C50" s="28" t="s">
        <v>36</v>
      </c>
      <c r="D50" s="36">
        <v>0.34</v>
      </c>
      <c r="E50" s="41" t="s">
        <v>84</v>
      </c>
      <c r="F50" s="44">
        <v>85386.95</v>
      </c>
      <c r="G50" s="20"/>
      <c r="H50" s="14"/>
      <c r="I50" s="30" t="s">
        <v>38</v>
      </c>
      <c r="J50" s="15">
        <f>IF(I50="Less(-)",-1,1)</f>
        <v>1</v>
      </c>
      <c r="K50" s="16" t="s">
        <v>51</v>
      </c>
      <c r="L50" s="16" t="s">
        <v>6</v>
      </c>
      <c r="M50" s="33"/>
      <c r="N50" s="20"/>
      <c r="O50" s="20"/>
      <c r="P50" s="31"/>
      <c r="Q50" s="20"/>
      <c r="R50" s="20"/>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61">
        <f>total_amount_ba($B$2,$D$2,D50,F50,J50,K50,M50)</f>
        <v>29031.56</v>
      </c>
      <c r="BB50" s="62">
        <f>BA50+SUM(N50:AZ50)</f>
        <v>29031.56</v>
      </c>
      <c r="BC50" s="32" t="str">
        <f>SpellNumber(L50,BB50)</f>
        <v>INR  Twenty Nine Thousand  &amp;Thirty One  and Paise Fifty Six Only</v>
      </c>
      <c r="IE50" s="19">
        <v>1.01</v>
      </c>
      <c r="IF50" s="19" t="s">
        <v>39</v>
      </c>
      <c r="IG50" s="19" t="s">
        <v>34</v>
      </c>
      <c r="IH50" s="19">
        <v>123.223</v>
      </c>
      <c r="II50" s="19" t="s">
        <v>37</v>
      </c>
    </row>
    <row r="51" spans="1:243" s="18" customFormat="1" ht="45.75" customHeight="1">
      <c r="A51" s="27">
        <v>19</v>
      </c>
      <c r="B51" s="39" t="s">
        <v>118</v>
      </c>
      <c r="C51" s="28" t="s">
        <v>32</v>
      </c>
      <c r="D51" s="29"/>
      <c r="E51" s="41"/>
      <c r="F51" s="44"/>
      <c r="G51" s="14"/>
      <c r="H51" s="14"/>
      <c r="I51" s="30"/>
      <c r="J51" s="15"/>
      <c r="K51" s="16"/>
      <c r="L51" s="16"/>
      <c r="M51" s="17"/>
      <c r="N51" s="20"/>
      <c r="O51" s="20"/>
      <c r="P51" s="31"/>
      <c r="Q51" s="20"/>
      <c r="R51" s="20"/>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59"/>
      <c r="BB51" s="60"/>
      <c r="BC51" s="32"/>
      <c r="IE51" s="19">
        <v>1</v>
      </c>
      <c r="IF51" s="19" t="s">
        <v>33</v>
      </c>
      <c r="IG51" s="19" t="s">
        <v>34</v>
      </c>
      <c r="IH51" s="19">
        <v>10</v>
      </c>
      <c r="II51" s="19" t="s">
        <v>35</v>
      </c>
    </row>
    <row r="52" spans="1:243" s="18" customFormat="1" ht="19.5" customHeight="1">
      <c r="A52" s="27">
        <v>19.01</v>
      </c>
      <c r="B52" s="39" t="s">
        <v>119</v>
      </c>
      <c r="C52" s="28" t="s">
        <v>36</v>
      </c>
      <c r="D52" s="36">
        <v>5</v>
      </c>
      <c r="E52" s="41" t="s">
        <v>86</v>
      </c>
      <c r="F52" s="63">
        <v>2488.95</v>
      </c>
      <c r="G52" s="20"/>
      <c r="H52" s="14"/>
      <c r="I52" s="30" t="s">
        <v>38</v>
      </c>
      <c r="J52" s="15">
        <f>IF(I52="Less(-)",-1,1)</f>
        <v>1</v>
      </c>
      <c r="K52" s="16" t="s">
        <v>51</v>
      </c>
      <c r="L52" s="16" t="s">
        <v>6</v>
      </c>
      <c r="M52" s="33"/>
      <c r="N52" s="20"/>
      <c r="O52" s="20"/>
      <c r="P52" s="31"/>
      <c r="Q52" s="20"/>
      <c r="R52" s="20"/>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61">
        <f>total_amount_ba($B$2,$D$2,D52,F52,J52,K52,M52)</f>
        <v>12444.75</v>
      </c>
      <c r="BB52" s="62">
        <f>BA52+SUM(N52:AZ52)</f>
        <v>12444.75</v>
      </c>
      <c r="BC52" s="32" t="str">
        <f>SpellNumber(L52,BB52)</f>
        <v>INR  Twelve Thousand Four Hundred &amp; Forty Four  and Paise Seventy Five Only</v>
      </c>
      <c r="IE52" s="19">
        <v>1.01</v>
      </c>
      <c r="IF52" s="19" t="s">
        <v>39</v>
      </c>
      <c r="IG52" s="19" t="s">
        <v>34</v>
      </c>
      <c r="IH52" s="19">
        <v>123.223</v>
      </c>
      <c r="II52" s="19" t="s">
        <v>37</v>
      </c>
    </row>
    <row r="53" spans="1:243" s="18" customFormat="1" ht="42.75" customHeight="1">
      <c r="A53" s="27">
        <v>20</v>
      </c>
      <c r="B53" s="39" t="s">
        <v>120</v>
      </c>
      <c r="C53" s="28" t="s">
        <v>32</v>
      </c>
      <c r="D53" s="29"/>
      <c r="E53" s="41"/>
      <c r="F53" s="44"/>
      <c r="G53" s="14"/>
      <c r="H53" s="14"/>
      <c r="I53" s="30"/>
      <c r="J53" s="15"/>
      <c r="K53" s="16"/>
      <c r="L53" s="16"/>
      <c r="M53" s="17"/>
      <c r="N53" s="20"/>
      <c r="O53" s="20"/>
      <c r="P53" s="31"/>
      <c r="Q53" s="20"/>
      <c r="R53" s="20"/>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59"/>
      <c r="BB53" s="60"/>
      <c r="BC53" s="32"/>
      <c r="IE53" s="19">
        <v>1</v>
      </c>
      <c r="IF53" s="19" t="s">
        <v>33</v>
      </c>
      <c r="IG53" s="19" t="s">
        <v>34</v>
      </c>
      <c r="IH53" s="19">
        <v>10</v>
      </c>
      <c r="II53" s="19" t="s">
        <v>35</v>
      </c>
    </row>
    <row r="54" spans="1:243" s="18" customFormat="1" ht="18" customHeight="1">
      <c r="A54" s="27">
        <v>20.01</v>
      </c>
      <c r="B54" s="39" t="s">
        <v>121</v>
      </c>
      <c r="C54" s="28" t="s">
        <v>32</v>
      </c>
      <c r="D54" s="29"/>
      <c r="E54" s="41"/>
      <c r="F54" s="44"/>
      <c r="G54" s="14"/>
      <c r="H54" s="14"/>
      <c r="I54" s="30"/>
      <c r="J54" s="15"/>
      <c r="K54" s="16"/>
      <c r="L54" s="16"/>
      <c r="M54" s="17"/>
      <c r="N54" s="20"/>
      <c r="O54" s="20"/>
      <c r="P54" s="31"/>
      <c r="Q54" s="20"/>
      <c r="R54" s="20"/>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59"/>
      <c r="BB54" s="60"/>
      <c r="BC54" s="32"/>
      <c r="IE54" s="19">
        <v>1</v>
      </c>
      <c r="IF54" s="19" t="s">
        <v>33</v>
      </c>
      <c r="IG54" s="19" t="s">
        <v>34</v>
      </c>
      <c r="IH54" s="19">
        <v>10</v>
      </c>
      <c r="II54" s="19" t="s">
        <v>35</v>
      </c>
    </row>
    <row r="55" spans="1:243" s="18" customFormat="1" ht="16.5" customHeight="1">
      <c r="A55" s="27">
        <v>20.02</v>
      </c>
      <c r="B55" s="39" t="s">
        <v>122</v>
      </c>
      <c r="C55" s="28" t="s">
        <v>36</v>
      </c>
      <c r="D55" s="36">
        <v>18</v>
      </c>
      <c r="E55" s="41" t="s">
        <v>86</v>
      </c>
      <c r="F55" s="44">
        <v>2548.15</v>
      </c>
      <c r="G55" s="20"/>
      <c r="H55" s="14"/>
      <c r="I55" s="30" t="s">
        <v>38</v>
      </c>
      <c r="J55" s="15">
        <f>IF(I55="Less(-)",-1,1)</f>
        <v>1</v>
      </c>
      <c r="K55" s="16" t="s">
        <v>51</v>
      </c>
      <c r="L55" s="16" t="s">
        <v>6</v>
      </c>
      <c r="M55" s="33"/>
      <c r="N55" s="20"/>
      <c r="O55" s="20"/>
      <c r="P55" s="31"/>
      <c r="Q55" s="20"/>
      <c r="R55" s="20"/>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61">
        <f>total_amount_ba($B$2,$D$2,D55,F55,J55,K55,M55)</f>
        <v>45866.7</v>
      </c>
      <c r="BB55" s="62">
        <f>BA55+SUM(N55:AZ55)</f>
        <v>45866.7</v>
      </c>
      <c r="BC55" s="32" t="str">
        <f>SpellNumber(L55,BB55)</f>
        <v>INR  Forty Five Thousand Eight Hundred &amp; Sixty Six  and Paise Seventy Only</v>
      </c>
      <c r="IE55" s="19">
        <v>1.01</v>
      </c>
      <c r="IF55" s="19" t="s">
        <v>39</v>
      </c>
      <c r="IG55" s="19" t="s">
        <v>34</v>
      </c>
      <c r="IH55" s="19">
        <v>123.223</v>
      </c>
      <c r="II55" s="19" t="s">
        <v>37</v>
      </c>
    </row>
    <row r="56" spans="1:243" s="18" customFormat="1" ht="57.75" customHeight="1">
      <c r="A56" s="27">
        <v>21</v>
      </c>
      <c r="B56" s="64" t="s">
        <v>123</v>
      </c>
      <c r="C56" s="28" t="s">
        <v>32</v>
      </c>
      <c r="D56" s="29"/>
      <c r="E56" s="65"/>
      <c r="F56" s="44"/>
      <c r="G56" s="14"/>
      <c r="H56" s="14"/>
      <c r="I56" s="30"/>
      <c r="J56" s="15"/>
      <c r="K56" s="16"/>
      <c r="L56" s="16"/>
      <c r="M56" s="17"/>
      <c r="N56" s="20"/>
      <c r="O56" s="20"/>
      <c r="P56" s="31"/>
      <c r="Q56" s="20"/>
      <c r="R56" s="20"/>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59"/>
      <c r="BB56" s="60"/>
      <c r="BC56" s="32"/>
      <c r="IE56" s="19">
        <v>1</v>
      </c>
      <c r="IF56" s="19" t="s">
        <v>33</v>
      </c>
      <c r="IG56" s="19" t="s">
        <v>34</v>
      </c>
      <c r="IH56" s="19">
        <v>10</v>
      </c>
      <c r="II56" s="19" t="s">
        <v>35</v>
      </c>
    </row>
    <row r="57" spans="1:243" s="18" customFormat="1" ht="16.5" customHeight="1">
      <c r="A57" s="27">
        <v>21.01</v>
      </c>
      <c r="B57" s="39" t="s">
        <v>124</v>
      </c>
      <c r="C57" s="28" t="s">
        <v>36</v>
      </c>
      <c r="D57" s="36">
        <v>3</v>
      </c>
      <c r="E57" s="41" t="s">
        <v>86</v>
      </c>
      <c r="F57" s="44">
        <v>2037.05</v>
      </c>
      <c r="G57" s="20"/>
      <c r="H57" s="14"/>
      <c r="I57" s="30" t="s">
        <v>38</v>
      </c>
      <c r="J57" s="15">
        <f>IF(I57="Less(-)",-1,1)</f>
        <v>1</v>
      </c>
      <c r="K57" s="16" t="s">
        <v>51</v>
      </c>
      <c r="L57" s="16" t="s">
        <v>6</v>
      </c>
      <c r="M57" s="33"/>
      <c r="N57" s="20"/>
      <c r="O57" s="20"/>
      <c r="P57" s="31"/>
      <c r="Q57" s="20"/>
      <c r="R57" s="20"/>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61">
        <f>total_amount_ba($B$2,$D$2,D57,F57,J57,K57,M57)</f>
        <v>6111.15</v>
      </c>
      <c r="BB57" s="62">
        <f>BA57+SUM(N57:AZ57)</f>
        <v>6111.15</v>
      </c>
      <c r="BC57" s="32" t="str">
        <f>SpellNumber(L57,BB57)</f>
        <v>INR  Six Thousand One Hundred &amp; Eleven  and Paise Fifteen Only</v>
      </c>
      <c r="IE57" s="19">
        <v>1.01</v>
      </c>
      <c r="IF57" s="19" t="s">
        <v>39</v>
      </c>
      <c r="IG57" s="19" t="s">
        <v>34</v>
      </c>
      <c r="IH57" s="19">
        <v>123.223</v>
      </c>
      <c r="II57" s="19" t="s">
        <v>37</v>
      </c>
    </row>
    <row r="58" spans="1:243" s="18" customFormat="1" ht="61.5" customHeight="1">
      <c r="A58" s="27">
        <v>22</v>
      </c>
      <c r="B58" s="64" t="s">
        <v>123</v>
      </c>
      <c r="C58" s="28" t="s">
        <v>32</v>
      </c>
      <c r="D58" s="29"/>
      <c r="E58" s="65"/>
      <c r="F58" s="44"/>
      <c r="G58" s="14"/>
      <c r="H58" s="14"/>
      <c r="I58" s="30"/>
      <c r="J58" s="15"/>
      <c r="K58" s="16"/>
      <c r="L58" s="16"/>
      <c r="M58" s="17"/>
      <c r="N58" s="20"/>
      <c r="O58" s="20"/>
      <c r="P58" s="31"/>
      <c r="Q58" s="20"/>
      <c r="R58" s="20"/>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59"/>
      <c r="BB58" s="60"/>
      <c r="BC58" s="32"/>
      <c r="IE58" s="19">
        <v>1</v>
      </c>
      <c r="IF58" s="19" t="s">
        <v>33</v>
      </c>
      <c r="IG58" s="19" t="s">
        <v>34</v>
      </c>
      <c r="IH58" s="19">
        <v>10</v>
      </c>
      <c r="II58" s="19" t="s">
        <v>35</v>
      </c>
    </row>
    <row r="59" spans="1:243" s="18" customFormat="1" ht="22.5" customHeight="1">
      <c r="A59" s="27">
        <v>22.01</v>
      </c>
      <c r="B59" s="39" t="s">
        <v>125</v>
      </c>
      <c r="C59" s="28" t="s">
        <v>32</v>
      </c>
      <c r="D59" s="29"/>
      <c r="E59" s="41"/>
      <c r="F59" s="44"/>
      <c r="G59" s="14"/>
      <c r="H59" s="14"/>
      <c r="I59" s="30"/>
      <c r="J59" s="15"/>
      <c r="K59" s="16"/>
      <c r="L59" s="16"/>
      <c r="M59" s="17"/>
      <c r="N59" s="20"/>
      <c r="O59" s="20"/>
      <c r="P59" s="31"/>
      <c r="Q59" s="20"/>
      <c r="R59" s="20"/>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59"/>
      <c r="BB59" s="60"/>
      <c r="BC59" s="32"/>
      <c r="IE59" s="19">
        <v>1</v>
      </c>
      <c r="IF59" s="19" t="s">
        <v>33</v>
      </c>
      <c r="IG59" s="19" t="s">
        <v>34</v>
      </c>
      <c r="IH59" s="19">
        <v>10</v>
      </c>
      <c r="II59" s="19" t="s">
        <v>35</v>
      </c>
    </row>
    <row r="60" spans="1:243" s="18" customFormat="1" ht="20.25" customHeight="1">
      <c r="A60" s="27">
        <v>22.02</v>
      </c>
      <c r="B60" s="39" t="s">
        <v>126</v>
      </c>
      <c r="C60" s="28" t="s">
        <v>36</v>
      </c>
      <c r="D60" s="36">
        <v>5</v>
      </c>
      <c r="E60" s="41" t="s">
        <v>85</v>
      </c>
      <c r="F60" s="45">
        <v>1169.6</v>
      </c>
      <c r="G60" s="20"/>
      <c r="H60" s="14"/>
      <c r="I60" s="30" t="s">
        <v>38</v>
      </c>
      <c r="J60" s="15">
        <f>IF(I60="Less(-)",-1,1)</f>
        <v>1</v>
      </c>
      <c r="K60" s="16" t="s">
        <v>51</v>
      </c>
      <c r="L60" s="16" t="s">
        <v>6</v>
      </c>
      <c r="M60" s="33"/>
      <c r="N60" s="20"/>
      <c r="O60" s="20"/>
      <c r="P60" s="31"/>
      <c r="Q60" s="20"/>
      <c r="R60" s="20"/>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61">
        <f>total_amount_ba($B$2,$D$2,D60,F60,J60,K60,M60)</f>
        <v>5848</v>
      </c>
      <c r="BB60" s="62">
        <f>BA60+SUM(N60:AZ60)</f>
        <v>5848</v>
      </c>
      <c r="BC60" s="32" t="str">
        <f>SpellNumber(L60,BB60)</f>
        <v>INR  Five Thousand Eight Hundred &amp; Forty Eight  Only</v>
      </c>
      <c r="IE60" s="19">
        <v>1.01</v>
      </c>
      <c r="IF60" s="19" t="s">
        <v>39</v>
      </c>
      <c r="IG60" s="19" t="s">
        <v>34</v>
      </c>
      <c r="IH60" s="19">
        <v>123.223</v>
      </c>
      <c r="II60" s="19" t="s">
        <v>37</v>
      </c>
    </row>
    <row r="61" spans="1:243" s="18" customFormat="1" ht="42.75" customHeight="1">
      <c r="A61" s="27">
        <v>23</v>
      </c>
      <c r="B61" s="64" t="s">
        <v>127</v>
      </c>
      <c r="C61" s="28" t="s">
        <v>32</v>
      </c>
      <c r="D61" s="29"/>
      <c r="E61" s="65"/>
      <c r="F61" s="44"/>
      <c r="G61" s="14"/>
      <c r="H61" s="14"/>
      <c r="I61" s="30"/>
      <c r="J61" s="15"/>
      <c r="K61" s="16"/>
      <c r="L61" s="16"/>
      <c r="M61" s="17"/>
      <c r="N61" s="20"/>
      <c r="O61" s="20"/>
      <c r="P61" s="31"/>
      <c r="Q61" s="20"/>
      <c r="R61" s="20"/>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59"/>
      <c r="BB61" s="60"/>
      <c r="BC61" s="32"/>
      <c r="IE61" s="19">
        <v>1</v>
      </c>
      <c r="IF61" s="19" t="s">
        <v>33</v>
      </c>
      <c r="IG61" s="19" t="s">
        <v>34</v>
      </c>
      <c r="IH61" s="19">
        <v>10</v>
      </c>
      <c r="II61" s="19" t="s">
        <v>35</v>
      </c>
    </row>
    <row r="62" spans="1:243" s="18" customFormat="1" ht="35.25" customHeight="1">
      <c r="A62" s="27">
        <v>23.01</v>
      </c>
      <c r="B62" s="64" t="s">
        <v>128</v>
      </c>
      <c r="C62" s="28" t="s">
        <v>36</v>
      </c>
      <c r="D62" s="36">
        <v>15</v>
      </c>
      <c r="E62" s="41" t="s">
        <v>85</v>
      </c>
      <c r="F62" s="45">
        <v>1343.55</v>
      </c>
      <c r="G62" s="20"/>
      <c r="H62" s="14"/>
      <c r="I62" s="30" t="s">
        <v>38</v>
      </c>
      <c r="J62" s="15">
        <f>IF(I62="Less(-)",-1,1)</f>
        <v>1</v>
      </c>
      <c r="K62" s="16" t="s">
        <v>51</v>
      </c>
      <c r="L62" s="16" t="s">
        <v>6</v>
      </c>
      <c r="M62" s="33"/>
      <c r="N62" s="20"/>
      <c r="O62" s="20"/>
      <c r="P62" s="31"/>
      <c r="Q62" s="20"/>
      <c r="R62" s="20"/>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61">
        <f>total_amount_ba($B$2,$D$2,D62,F62,J62,K62,M62)</f>
        <v>20153.25</v>
      </c>
      <c r="BB62" s="62">
        <f>BA62+SUM(N62:AZ62)</f>
        <v>20153.25</v>
      </c>
      <c r="BC62" s="32" t="str">
        <f>SpellNumber(L62,BB62)</f>
        <v>INR  Twenty Thousand One Hundred &amp; Fifty Three  and Paise Twenty Five Only</v>
      </c>
      <c r="IE62" s="19">
        <v>1.01</v>
      </c>
      <c r="IF62" s="19" t="s">
        <v>39</v>
      </c>
      <c r="IG62" s="19" t="s">
        <v>34</v>
      </c>
      <c r="IH62" s="19">
        <v>123.223</v>
      </c>
      <c r="II62" s="19" t="s">
        <v>37</v>
      </c>
    </row>
    <row r="63" spans="1:243" s="18" customFormat="1" ht="45" customHeight="1">
      <c r="A63" s="27">
        <v>24</v>
      </c>
      <c r="B63" s="39" t="s">
        <v>129</v>
      </c>
      <c r="C63" s="28" t="s">
        <v>36</v>
      </c>
      <c r="D63" s="36">
        <v>18</v>
      </c>
      <c r="E63" s="41" t="s">
        <v>37</v>
      </c>
      <c r="F63" s="44">
        <v>118.6</v>
      </c>
      <c r="G63" s="20"/>
      <c r="H63" s="14"/>
      <c r="I63" s="30" t="s">
        <v>38</v>
      </c>
      <c r="J63" s="15">
        <f>IF(I63="Less(-)",-1,1)</f>
        <v>1</v>
      </c>
      <c r="K63" s="16" t="s">
        <v>51</v>
      </c>
      <c r="L63" s="16" t="s">
        <v>6</v>
      </c>
      <c r="M63" s="33"/>
      <c r="N63" s="20"/>
      <c r="O63" s="20"/>
      <c r="P63" s="31"/>
      <c r="Q63" s="20"/>
      <c r="R63" s="20"/>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61">
        <f>total_amount_ba($B$2,$D$2,D63,F63,J63,K63,M63)</f>
        <v>2134.8</v>
      </c>
      <c r="BB63" s="62">
        <f>BA63+SUM(N63:AZ63)</f>
        <v>2134.8</v>
      </c>
      <c r="BC63" s="32" t="str">
        <f>SpellNumber(L63,BB63)</f>
        <v>INR  Two Thousand One Hundred &amp; Thirty Four  and Paise Eighty Only</v>
      </c>
      <c r="IE63" s="19">
        <v>1.01</v>
      </c>
      <c r="IF63" s="19" t="s">
        <v>39</v>
      </c>
      <c r="IG63" s="19" t="s">
        <v>34</v>
      </c>
      <c r="IH63" s="19">
        <v>123.223</v>
      </c>
      <c r="II63" s="19" t="s">
        <v>37</v>
      </c>
    </row>
    <row r="64" spans="1:243" s="18" customFormat="1" ht="44.25" customHeight="1">
      <c r="A64" s="27">
        <v>25</v>
      </c>
      <c r="B64" s="39" t="s">
        <v>130</v>
      </c>
      <c r="C64" s="28" t="s">
        <v>32</v>
      </c>
      <c r="D64" s="29"/>
      <c r="E64" s="41"/>
      <c r="F64" s="44"/>
      <c r="G64" s="14"/>
      <c r="H64" s="14"/>
      <c r="I64" s="30"/>
      <c r="J64" s="15"/>
      <c r="K64" s="16"/>
      <c r="L64" s="16"/>
      <c r="M64" s="17"/>
      <c r="N64" s="20"/>
      <c r="O64" s="20"/>
      <c r="P64" s="31"/>
      <c r="Q64" s="20"/>
      <c r="R64" s="20"/>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59"/>
      <c r="BB64" s="60"/>
      <c r="BC64" s="32"/>
      <c r="IE64" s="19">
        <v>1</v>
      </c>
      <c r="IF64" s="19" t="s">
        <v>33</v>
      </c>
      <c r="IG64" s="19" t="s">
        <v>34</v>
      </c>
      <c r="IH64" s="19">
        <v>10</v>
      </c>
      <c r="II64" s="19" t="s">
        <v>35</v>
      </c>
    </row>
    <row r="65" spans="1:243" s="18" customFormat="1" ht="16.5" customHeight="1">
      <c r="A65" s="27">
        <v>25.01</v>
      </c>
      <c r="B65" s="39" t="s">
        <v>131</v>
      </c>
      <c r="C65" s="28" t="s">
        <v>36</v>
      </c>
      <c r="D65" s="36">
        <v>1</v>
      </c>
      <c r="E65" s="41" t="s">
        <v>37</v>
      </c>
      <c r="F65" s="44">
        <v>212.45</v>
      </c>
      <c r="G65" s="20"/>
      <c r="H65" s="14"/>
      <c r="I65" s="30" t="s">
        <v>38</v>
      </c>
      <c r="J65" s="15">
        <f>IF(I65="Less(-)",-1,1)</f>
        <v>1</v>
      </c>
      <c r="K65" s="16" t="s">
        <v>51</v>
      </c>
      <c r="L65" s="16" t="s">
        <v>6</v>
      </c>
      <c r="M65" s="33"/>
      <c r="N65" s="20"/>
      <c r="O65" s="20"/>
      <c r="P65" s="31"/>
      <c r="Q65" s="20"/>
      <c r="R65" s="20"/>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61">
        <f>total_amount_ba($B$2,$D$2,D65,F65,J65,K65,M65)</f>
        <v>212.45</v>
      </c>
      <c r="BB65" s="62">
        <f>BA65+SUM(N65:AZ65)</f>
        <v>212.45</v>
      </c>
      <c r="BC65" s="32" t="str">
        <f>SpellNumber(L65,BB65)</f>
        <v>INR  Two Hundred &amp; Twelve  and Paise Forty Five Only</v>
      </c>
      <c r="IE65" s="19">
        <v>1.01</v>
      </c>
      <c r="IF65" s="19" t="s">
        <v>39</v>
      </c>
      <c r="IG65" s="19" t="s">
        <v>34</v>
      </c>
      <c r="IH65" s="19">
        <v>123.223</v>
      </c>
      <c r="II65" s="19" t="s">
        <v>37</v>
      </c>
    </row>
    <row r="66" spans="1:243" s="18" customFormat="1" ht="47.25" customHeight="1">
      <c r="A66" s="27">
        <v>26</v>
      </c>
      <c r="B66" s="39" t="s">
        <v>132</v>
      </c>
      <c r="C66" s="28" t="s">
        <v>32</v>
      </c>
      <c r="D66" s="29"/>
      <c r="E66" s="41"/>
      <c r="F66" s="44"/>
      <c r="G66" s="14"/>
      <c r="H66" s="14"/>
      <c r="I66" s="30"/>
      <c r="J66" s="15"/>
      <c r="K66" s="16"/>
      <c r="L66" s="16"/>
      <c r="M66" s="17"/>
      <c r="N66" s="20"/>
      <c r="O66" s="20"/>
      <c r="P66" s="31"/>
      <c r="Q66" s="20"/>
      <c r="R66" s="20"/>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59"/>
      <c r="BB66" s="60"/>
      <c r="BC66" s="32"/>
      <c r="IE66" s="19">
        <v>1</v>
      </c>
      <c r="IF66" s="19" t="s">
        <v>33</v>
      </c>
      <c r="IG66" s="19" t="s">
        <v>34</v>
      </c>
      <c r="IH66" s="19">
        <v>10</v>
      </c>
      <c r="II66" s="19" t="s">
        <v>35</v>
      </c>
    </row>
    <row r="67" spans="1:243" s="18" customFormat="1" ht="18" customHeight="1">
      <c r="A67" s="27">
        <v>26.01</v>
      </c>
      <c r="B67" s="39" t="s">
        <v>133</v>
      </c>
      <c r="C67" s="28" t="s">
        <v>36</v>
      </c>
      <c r="D67" s="36">
        <v>2</v>
      </c>
      <c r="E67" s="41" t="s">
        <v>37</v>
      </c>
      <c r="F67" s="44">
        <v>88.1</v>
      </c>
      <c r="G67" s="20"/>
      <c r="H67" s="14"/>
      <c r="I67" s="30" t="s">
        <v>38</v>
      </c>
      <c r="J67" s="15">
        <f>IF(I67="Less(-)",-1,1)</f>
        <v>1</v>
      </c>
      <c r="K67" s="16" t="s">
        <v>51</v>
      </c>
      <c r="L67" s="16" t="s">
        <v>6</v>
      </c>
      <c r="M67" s="33"/>
      <c r="N67" s="20"/>
      <c r="O67" s="20"/>
      <c r="P67" s="31"/>
      <c r="Q67" s="20"/>
      <c r="R67" s="20"/>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61">
        <f>total_amount_ba($B$2,$D$2,D67,F67,J67,K67,M67)</f>
        <v>176.2</v>
      </c>
      <c r="BB67" s="62">
        <f>BA67+SUM(N67:AZ67)</f>
        <v>176.2</v>
      </c>
      <c r="BC67" s="32" t="str">
        <f>SpellNumber(L67,BB67)</f>
        <v>INR  One Hundred &amp; Seventy Six  and Paise Twenty Only</v>
      </c>
      <c r="IE67" s="19">
        <v>1.01</v>
      </c>
      <c r="IF67" s="19" t="s">
        <v>39</v>
      </c>
      <c r="IG67" s="19" t="s">
        <v>34</v>
      </c>
      <c r="IH67" s="19">
        <v>123.223</v>
      </c>
      <c r="II67" s="19" t="s">
        <v>37</v>
      </c>
    </row>
    <row r="68" spans="1:243" s="18" customFormat="1" ht="18" customHeight="1">
      <c r="A68" s="27">
        <v>26.02</v>
      </c>
      <c r="B68" s="39" t="s">
        <v>134</v>
      </c>
      <c r="C68" s="28" t="s">
        <v>36</v>
      </c>
      <c r="D68" s="36">
        <v>12</v>
      </c>
      <c r="E68" s="41" t="s">
        <v>37</v>
      </c>
      <c r="F68" s="44">
        <v>64.3</v>
      </c>
      <c r="G68" s="20"/>
      <c r="H68" s="14"/>
      <c r="I68" s="30" t="s">
        <v>38</v>
      </c>
      <c r="J68" s="15">
        <f>IF(I68="Less(-)",-1,1)</f>
        <v>1</v>
      </c>
      <c r="K68" s="16" t="s">
        <v>51</v>
      </c>
      <c r="L68" s="16" t="s">
        <v>6</v>
      </c>
      <c r="M68" s="33"/>
      <c r="N68" s="20"/>
      <c r="O68" s="20"/>
      <c r="P68" s="31"/>
      <c r="Q68" s="20"/>
      <c r="R68" s="20"/>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61">
        <f>total_amount_ba($B$2,$D$2,D68,F68,J68,K68,M68)</f>
        <v>771.6</v>
      </c>
      <c r="BB68" s="62">
        <f>BA68+SUM(N68:AZ68)</f>
        <v>771.6</v>
      </c>
      <c r="BC68" s="32" t="str">
        <f>SpellNumber(L68,BB68)</f>
        <v>INR  Seven Hundred &amp; Seventy One  and Paise Sixty Only</v>
      </c>
      <c r="IE68" s="19">
        <v>1.01</v>
      </c>
      <c r="IF68" s="19" t="s">
        <v>39</v>
      </c>
      <c r="IG68" s="19" t="s">
        <v>34</v>
      </c>
      <c r="IH68" s="19">
        <v>123.223</v>
      </c>
      <c r="II68" s="19" t="s">
        <v>37</v>
      </c>
    </row>
    <row r="69" spans="1:243" s="18" customFormat="1" ht="45.75" customHeight="1">
      <c r="A69" s="27">
        <v>27</v>
      </c>
      <c r="B69" s="39" t="s">
        <v>75</v>
      </c>
      <c r="C69" s="28" t="s">
        <v>32</v>
      </c>
      <c r="D69" s="29"/>
      <c r="E69" s="41"/>
      <c r="F69" s="44"/>
      <c r="G69" s="14"/>
      <c r="H69" s="14"/>
      <c r="I69" s="30"/>
      <c r="J69" s="15"/>
      <c r="K69" s="16"/>
      <c r="L69" s="16"/>
      <c r="M69" s="17"/>
      <c r="N69" s="20"/>
      <c r="O69" s="20"/>
      <c r="P69" s="31"/>
      <c r="Q69" s="20"/>
      <c r="R69" s="20"/>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59"/>
      <c r="BB69" s="60"/>
      <c r="BC69" s="32"/>
      <c r="IE69" s="19">
        <v>1</v>
      </c>
      <c r="IF69" s="19" t="s">
        <v>33</v>
      </c>
      <c r="IG69" s="19" t="s">
        <v>34</v>
      </c>
      <c r="IH69" s="19">
        <v>10</v>
      </c>
      <c r="II69" s="19" t="s">
        <v>35</v>
      </c>
    </row>
    <row r="70" spans="1:243" s="18" customFormat="1" ht="25.5" customHeight="1">
      <c r="A70" s="27">
        <v>27.01</v>
      </c>
      <c r="B70" s="39" t="s">
        <v>135</v>
      </c>
      <c r="C70" s="28" t="s">
        <v>36</v>
      </c>
      <c r="D70" s="36">
        <v>4</v>
      </c>
      <c r="E70" s="41" t="s">
        <v>37</v>
      </c>
      <c r="F70" s="44">
        <v>51.1</v>
      </c>
      <c r="G70" s="20"/>
      <c r="H70" s="14"/>
      <c r="I70" s="30" t="s">
        <v>38</v>
      </c>
      <c r="J70" s="15">
        <f>IF(I70="Less(-)",-1,1)</f>
        <v>1</v>
      </c>
      <c r="K70" s="16" t="s">
        <v>51</v>
      </c>
      <c r="L70" s="16" t="s">
        <v>6</v>
      </c>
      <c r="M70" s="33"/>
      <c r="N70" s="20"/>
      <c r="O70" s="20"/>
      <c r="P70" s="31"/>
      <c r="Q70" s="20"/>
      <c r="R70" s="20"/>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61">
        <f>total_amount_ba($B$2,$D$2,D70,F70,J70,K70,M70)</f>
        <v>204.4</v>
      </c>
      <c r="BB70" s="62">
        <f>BA70+SUM(N70:AZ70)</f>
        <v>204.4</v>
      </c>
      <c r="BC70" s="32" t="str">
        <f>SpellNumber(L70,BB70)</f>
        <v>INR  Two Hundred &amp; Four  and Paise Forty Only</v>
      </c>
      <c r="IE70" s="19">
        <v>1.01</v>
      </c>
      <c r="IF70" s="19" t="s">
        <v>39</v>
      </c>
      <c r="IG70" s="19" t="s">
        <v>34</v>
      </c>
      <c r="IH70" s="19">
        <v>123.223</v>
      </c>
      <c r="II70" s="19" t="s">
        <v>37</v>
      </c>
    </row>
    <row r="71" spans="1:243" s="18" customFormat="1" ht="19.5" customHeight="1">
      <c r="A71" s="27">
        <v>27.02</v>
      </c>
      <c r="B71" s="39" t="s">
        <v>136</v>
      </c>
      <c r="C71" s="28" t="s">
        <v>36</v>
      </c>
      <c r="D71" s="36">
        <v>12</v>
      </c>
      <c r="E71" s="41" t="s">
        <v>37</v>
      </c>
      <c r="F71" s="44">
        <v>45.1</v>
      </c>
      <c r="G71" s="20"/>
      <c r="H71" s="14"/>
      <c r="I71" s="30" t="s">
        <v>38</v>
      </c>
      <c r="J71" s="15">
        <f>IF(I71="Less(-)",-1,1)</f>
        <v>1</v>
      </c>
      <c r="K71" s="16" t="s">
        <v>51</v>
      </c>
      <c r="L71" s="16" t="s">
        <v>6</v>
      </c>
      <c r="M71" s="33"/>
      <c r="N71" s="20"/>
      <c r="O71" s="20"/>
      <c r="P71" s="31"/>
      <c r="Q71" s="20"/>
      <c r="R71" s="20"/>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61">
        <f>total_amount_ba($B$2,$D$2,D71,F71,J71,K71,M71)</f>
        <v>541.2</v>
      </c>
      <c r="BB71" s="62">
        <f>BA71+SUM(N71:AZ71)</f>
        <v>541.2</v>
      </c>
      <c r="BC71" s="32" t="str">
        <f>SpellNumber(L71,BB71)</f>
        <v>INR  Five Hundred &amp; Forty One  and Paise Twenty Only</v>
      </c>
      <c r="IE71" s="19">
        <v>1.01</v>
      </c>
      <c r="IF71" s="19" t="s">
        <v>39</v>
      </c>
      <c r="IG71" s="19" t="s">
        <v>34</v>
      </c>
      <c r="IH71" s="19">
        <v>123.223</v>
      </c>
      <c r="II71" s="19" t="s">
        <v>37</v>
      </c>
    </row>
    <row r="72" spans="1:243" s="18" customFormat="1" ht="51" customHeight="1">
      <c r="A72" s="27">
        <v>28</v>
      </c>
      <c r="B72" s="39" t="s">
        <v>76</v>
      </c>
      <c r="C72" s="28" t="s">
        <v>32</v>
      </c>
      <c r="D72" s="29"/>
      <c r="E72" s="41"/>
      <c r="F72" s="44"/>
      <c r="G72" s="14"/>
      <c r="H72" s="14"/>
      <c r="I72" s="30"/>
      <c r="J72" s="15"/>
      <c r="K72" s="16"/>
      <c r="L72" s="16"/>
      <c r="M72" s="17"/>
      <c r="N72" s="20"/>
      <c r="O72" s="20"/>
      <c r="P72" s="31"/>
      <c r="Q72" s="20"/>
      <c r="R72" s="20"/>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59"/>
      <c r="BB72" s="60"/>
      <c r="BC72" s="32"/>
      <c r="IE72" s="19">
        <v>1</v>
      </c>
      <c r="IF72" s="19" t="s">
        <v>33</v>
      </c>
      <c r="IG72" s="19" t="s">
        <v>34</v>
      </c>
      <c r="IH72" s="19">
        <v>10</v>
      </c>
      <c r="II72" s="19" t="s">
        <v>35</v>
      </c>
    </row>
    <row r="73" spans="1:243" s="18" customFormat="1" ht="18.75" customHeight="1">
      <c r="A73" s="27">
        <v>28.01</v>
      </c>
      <c r="B73" s="39" t="s">
        <v>77</v>
      </c>
      <c r="C73" s="28" t="s">
        <v>36</v>
      </c>
      <c r="D73" s="36">
        <v>1</v>
      </c>
      <c r="E73" s="41" t="s">
        <v>37</v>
      </c>
      <c r="F73" s="44">
        <v>38</v>
      </c>
      <c r="G73" s="20"/>
      <c r="H73" s="14"/>
      <c r="I73" s="30" t="s">
        <v>38</v>
      </c>
      <c r="J73" s="15">
        <f>IF(I73="Less(-)",-1,1)</f>
        <v>1</v>
      </c>
      <c r="K73" s="16" t="s">
        <v>51</v>
      </c>
      <c r="L73" s="16" t="s">
        <v>6</v>
      </c>
      <c r="M73" s="33"/>
      <c r="N73" s="20"/>
      <c r="O73" s="20"/>
      <c r="P73" s="31"/>
      <c r="Q73" s="20"/>
      <c r="R73" s="20"/>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61">
        <f>total_amount_ba($B$2,$D$2,D73,F73,J73,K73,M73)</f>
        <v>38</v>
      </c>
      <c r="BB73" s="62">
        <f>BA73+SUM(N73:AZ73)</f>
        <v>38</v>
      </c>
      <c r="BC73" s="32" t="str">
        <f>SpellNumber(L73,BB73)</f>
        <v>INR  Thirty Eight Only</v>
      </c>
      <c r="IE73" s="19">
        <v>1.01</v>
      </c>
      <c r="IF73" s="19" t="s">
        <v>39</v>
      </c>
      <c r="IG73" s="19" t="s">
        <v>34</v>
      </c>
      <c r="IH73" s="19">
        <v>123.223</v>
      </c>
      <c r="II73" s="19" t="s">
        <v>37</v>
      </c>
    </row>
    <row r="74" spans="1:243" s="18" customFormat="1" ht="46.5" customHeight="1">
      <c r="A74" s="27">
        <v>29</v>
      </c>
      <c r="B74" s="39" t="s">
        <v>137</v>
      </c>
      <c r="C74" s="28" t="s">
        <v>32</v>
      </c>
      <c r="D74" s="29"/>
      <c r="E74" s="41"/>
      <c r="F74" s="44"/>
      <c r="G74" s="14"/>
      <c r="H74" s="14"/>
      <c r="I74" s="30"/>
      <c r="J74" s="15"/>
      <c r="K74" s="16"/>
      <c r="L74" s="16"/>
      <c r="M74" s="17"/>
      <c r="N74" s="20"/>
      <c r="O74" s="20"/>
      <c r="P74" s="31"/>
      <c r="Q74" s="20"/>
      <c r="R74" s="20"/>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59"/>
      <c r="BB74" s="60"/>
      <c r="BC74" s="32"/>
      <c r="IE74" s="19">
        <v>1</v>
      </c>
      <c r="IF74" s="19" t="s">
        <v>33</v>
      </c>
      <c r="IG74" s="19" t="s">
        <v>34</v>
      </c>
      <c r="IH74" s="19">
        <v>10</v>
      </c>
      <c r="II74" s="19" t="s">
        <v>35</v>
      </c>
    </row>
    <row r="75" spans="1:243" s="18" customFormat="1" ht="32.25" customHeight="1">
      <c r="A75" s="27">
        <v>29.01</v>
      </c>
      <c r="B75" s="39" t="s">
        <v>138</v>
      </c>
      <c r="C75" s="28" t="s">
        <v>36</v>
      </c>
      <c r="D75" s="36">
        <v>351</v>
      </c>
      <c r="E75" s="41" t="s">
        <v>167</v>
      </c>
      <c r="F75" s="44">
        <v>85.95</v>
      </c>
      <c r="G75" s="20"/>
      <c r="H75" s="14"/>
      <c r="I75" s="30" t="s">
        <v>38</v>
      </c>
      <c r="J75" s="15">
        <f>IF(I75="Less(-)",-1,1)</f>
        <v>1</v>
      </c>
      <c r="K75" s="16" t="s">
        <v>51</v>
      </c>
      <c r="L75" s="16" t="s">
        <v>6</v>
      </c>
      <c r="M75" s="33"/>
      <c r="N75" s="20"/>
      <c r="O75" s="20"/>
      <c r="P75" s="31"/>
      <c r="Q75" s="20"/>
      <c r="R75" s="20"/>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61">
        <f>total_amount_ba($B$2,$D$2,D75,F75,J75,K75,M75)</f>
        <v>30168.45</v>
      </c>
      <c r="BB75" s="62">
        <f>BA75+SUM(N75:AZ75)</f>
        <v>30168.45</v>
      </c>
      <c r="BC75" s="32" t="str">
        <f>SpellNumber(L75,BB75)</f>
        <v>INR  Thirty Thousand One Hundred &amp; Sixty Eight  and Paise Forty Five Only</v>
      </c>
      <c r="IE75" s="19">
        <v>1.01</v>
      </c>
      <c r="IF75" s="19" t="s">
        <v>39</v>
      </c>
      <c r="IG75" s="19" t="s">
        <v>34</v>
      </c>
      <c r="IH75" s="19">
        <v>123.223</v>
      </c>
      <c r="II75" s="19" t="s">
        <v>37</v>
      </c>
    </row>
    <row r="76" spans="1:243" s="18" customFormat="1" ht="31.5" customHeight="1">
      <c r="A76" s="27">
        <v>30</v>
      </c>
      <c r="B76" s="39" t="s">
        <v>139</v>
      </c>
      <c r="C76" s="28" t="s">
        <v>32</v>
      </c>
      <c r="D76" s="29"/>
      <c r="E76" s="41"/>
      <c r="F76" s="44"/>
      <c r="G76" s="14"/>
      <c r="H76" s="14"/>
      <c r="I76" s="30"/>
      <c r="J76" s="15"/>
      <c r="K76" s="16"/>
      <c r="L76" s="16"/>
      <c r="M76" s="17"/>
      <c r="N76" s="20"/>
      <c r="O76" s="20"/>
      <c r="P76" s="31"/>
      <c r="Q76" s="20"/>
      <c r="R76" s="20"/>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59"/>
      <c r="BB76" s="60"/>
      <c r="BC76" s="32"/>
      <c r="IE76" s="19">
        <v>1</v>
      </c>
      <c r="IF76" s="19" t="s">
        <v>33</v>
      </c>
      <c r="IG76" s="19" t="s">
        <v>34</v>
      </c>
      <c r="IH76" s="19">
        <v>10</v>
      </c>
      <c r="II76" s="19" t="s">
        <v>35</v>
      </c>
    </row>
    <row r="77" spans="1:243" s="18" customFormat="1" ht="16.5" customHeight="1">
      <c r="A77" s="27">
        <v>30.01</v>
      </c>
      <c r="B77" s="39" t="s">
        <v>140</v>
      </c>
      <c r="C77" s="28" t="s">
        <v>36</v>
      </c>
      <c r="D77" s="36">
        <v>359</v>
      </c>
      <c r="E77" s="41" t="s">
        <v>168</v>
      </c>
      <c r="F77" s="44">
        <v>112.45</v>
      </c>
      <c r="G77" s="20"/>
      <c r="H77" s="14"/>
      <c r="I77" s="30" t="s">
        <v>38</v>
      </c>
      <c r="J77" s="15">
        <f>IF(I77="Less(-)",-1,1)</f>
        <v>1</v>
      </c>
      <c r="K77" s="16" t="s">
        <v>51</v>
      </c>
      <c r="L77" s="16" t="s">
        <v>6</v>
      </c>
      <c r="M77" s="33"/>
      <c r="N77" s="20"/>
      <c r="O77" s="20"/>
      <c r="P77" s="31"/>
      <c r="Q77" s="20"/>
      <c r="R77" s="20"/>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61">
        <f>total_amount_ba($B$2,$D$2,D77,F77,J77,K77,M77)</f>
        <v>40369.55</v>
      </c>
      <c r="BB77" s="62">
        <f>BA77+SUM(N77:AZ77)</f>
        <v>40369.55</v>
      </c>
      <c r="BC77" s="32" t="str">
        <f>SpellNumber(L77,BB77)</f>
        <v>INR  Forty Thousand Three Hundred &amp; Sixty Nine  and Paise Fifty Five Only</v>
      </c>
      <c r="IE77" s="19">
        <v>1.01</v>
      </c>
      <c r="IF77" s="19" t="s">
        <v>39</v>
      </c>
      <c r="IG77" s="19" t="s">
        <v>34</v>
      </c>
      <c r="IH77" s="19">
        <v>123.223</v>
      </c>
      <c r="II77" s="19" t="s">
        <v>37</v>
      </c>
    </row>
    <row r="78" spans="1:243" s="18" customFormat="1" ht="42.75" customHeight="1">
      <c r="A78" s="27">
        <v>31</v>
      </c>
      <c r="B78" s="39" t="s">
        <v>141</v>
      </c>
      <c r="C78" s="28" t="s">
        <v>32</v>
      </c>
      <c r="D78" s="29"/>
      <c r="E78" s="41"/>
      <c r="F78" s="44"/>
      <c r="G78" s="14"/>
      <c r="H78" s="14"/>
      <c r="I78" s="30"/>
      <c r="J78" s="15"/>
      <c r="K78" s="16"/>
      <c r="L78" s="16"/>
      <c r="M78" s="17"/>
      <c r="N78" s="20"/>
      <c r="O78" s="20"/>
      <c r="P78" s="31"/>
      <c r="Q78" s="20"/>
      <c r="R78" s="20"/>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59"/>
      <c r="BB78" s="60"/>
      <c r="BC78" s="32"/>
      <c r="IE78" s="19">
        <v>1</v>
      </c>
      <c r="IF78" s="19" t="s">
        <v>33</v>
      </c>
      <c r="IG78" s="19" t="s">
        <v>34</v>
      </c>
      <c r="IH78" s="19">
        <v>10</v>
      </c>
      <c r="II78" s="19" t="s">
        <v>35</v>
      </c>
    </row>
    <row r="79" spans="1:243" s="18" customFormat="1" ht="16.5" customHeight="1">
      <c r="A79" s="27">
        <v>31.01</v>
      </c>
      <c r="B79" s="39" t="s">
        <v>142</v>
      </c>
      <c r="C79" s="28" t="s">
        <v>36</v>
      </c>
      <c r="D79" s="36">
        <v>44</v>
      </c>
      <c r="E79" s="41" t="s">
        <v>89</v>
      </c>
      <c r="F79" s="44">
        <v>236.35</v>
      </c>
      <c r="G79" s="20"/>
      <c r="H79" s="14"/>
      <c r="I79" s="30" t="s">
        <v>38</v>
      </c>
      <c r="J79" s="15">
        <f>IF(I79="Less(-)",-1,1)</f>
        <v>1</v>
      </c>
      <c r="K79" s="16" t="s">
        <v>51</v>
      </c>
      <c r="L79" s="16" t="s">
        <v>6</v>
      </c>
      <c r="M79" s="33"/>
      <c r="N79" s="20"/>
      <c r="O79" s="20"/>
      <c r="P79" s="31"/>
      <c r="Q79" s="20"/>
      <c r="R79" s="20"/>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61">
        <f>total_amount_ba($B$2,$D$2,D79,F79,J79,K79,M79)</f>
        <v>10399.4</v>
      </c>
      <c r="BB79" s="62">
        <f>BA79+SUM(N79:AZ79)</f>
        <v>10399.4</v>
      </c>
      <c r="BC79" s="32" t="str">
        <f>SpellNumber(L79,BB79)</f>
        <v>INR  Ten Thousand Three Hundred &amp; Ninety Nine  and Paise Forty Only</v>
      </c>
      <c r="IE79" s="19">
        <v>1.01</v>
      </c>
      <c r="IF79" s="19" t="s">
        <v>39</v>
      </c>
      <c r="IG79" s="19" t="s">
        <v>34</v>
      </c>
      <c r="IH79" s="19">
        <v>123.223</v>
      </c>
      <c r="II79" s="19" t="s">
        <v>37</v>
      </c>
    </row>
    <row r="80" spans="1:243" s="18" customFormat="1" ht="50.25" customHeight="1">
      <c r="A80" s="27">
        <v>32</v>
      </c>
      <c r="B80" s="39" t="s">
        <v>143</v>
      </c>
      <c r="C80" s="28" t="s">
        <v>32</v>
      </c>
      <c r="D80" s="29"/>
      <c r="E80" s="41"/>
      <c r="F80" s="66"/>
      <c r="G80" s="14"/>
      <c r="H80" s="14"/>
      <c r="I80" s="30"/>
      <c r="J80" s="15"/>
      <c r="K80" s="16"/>
      <c r="L80" s="16"/>
      <c r="M80" s="17"/>
      <c r="N80" s="20"/>
      <c r="O80" s="20"/>
      <c r="P80" s="31"/>
      <c r="Q80" s="20"/>
      <c r="R80" s="20"/>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59"/>
      <c r="BB80" s="60"/>
      <c r="BC80" s="32"/>
      <c r="IE80" s="19">
        <v>1</v>
      </c>
      <c r="IF80" s="19" t="s">
        <v>33</v>
      </c>
      <c r="IG80" s="19" t="s">
        <v>34</v>
      </c>
      <c r="IH80" s="19">
        <v>10</v>
      </c>
      <c r="II80" s="19" t="s">
        <v>35</v>
      </c>
    </row>
    <row r="81" spans="1:243" s="18" customFormat="1" ht="16.5" customHeight="1">
      <c r="A81" s="27">
        <v>32.01</v>
      </c>
      <c r="B81" s="39" t="s">
        <v>144</v>
      </c>
      <c r="C81" s="28" t="s">
        <v>36</v>
      </c>
      <c r="D81" s="36">
        <v>8</v>
      </c>
      <c r="E81" s="41" t="s">
        <v>37</v>
      </c>
      <c r="F81" s="44">
        <v>113.1</v>
      </c>
      <c r="G81" s="20"/>
      <c r="H81" s="14"/>
      <c r="I81" s="30" t="s">
        <v>38</v>
      </c>
      <c r="J81" s="15">
        <f>IF(I81="Less(-)",-1,1)</f>
        <v>1</v>
      </c>
      <c r="K81" s="16" t="s">
        <v>51</v>
      </c>
      <c r="L81" s="16" t="s">
        <v>6</v>
      </c>
      <c r="M81" s="33"/>
      <c r="N81" s="20"/>
      <c r="O81" s="20"/>
      <c r="P81" s="31"/>
      <c r="Q81" s="20"/>
      <c r="R81" s="20"/>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61">
        <f>total_amount_ba($B$2,$D$2,D81,F81,J81,K81,M81)</f>
        <v>904.8</v>
      </c>
      <c r="BB81" s="62">
        <f>BA81+SUM(N81:AZ81)</f>
        <v>904.8</v>
      </c>
      <c r="BC81" s="32" t="str">
        <f>SpellNumber(L81,BB81)</f>
        <v>INR  Nine Hundred &amp; Four  and Paise Eighty Only</v>
      </c>
      <c r="IE81" s="19">
        <v>1.01</v>
      </c>
      <c r="IF81" s="19" t="s">
        <v>39</v>
      </c>
      <c r="IG81" s="19" t="s">
        <v>34</v>
      </c>
      <c r="IH81" s="19">
        <v>123.223</v>
      </c>
      <c r="II81" s="19" t="s">
        <v>37</v>
      </c>
    </row>
    <row r="82" spans="1:243" s="18" customFormat="1" ht="16.5" customHeight="1">
      <c r="A82" s="27">
        <v>32.02</v>
      </c>
      <c r="B82" s="39" t="s">
        <v>145</v>
      </c>
      <c r="C82" s="28" t="s">
        <v>36</v>
      </c>
      <c r="D82" s="36">
        <v>8</v>
      </c>
      <c r="E82" s="41" t="s">
        <v>37</v>
      </c>
      <c r="F82" s="44">
        <v>98</v>
      </c>
      <c r="G82" s="20"/>
      <c r="H82" s="14"/>
      <c r="I82" s="30" t="s">
        <v>38</v>
      </c>
      <c r="J82" s="15">
        <f>IF(I82="Less(-)",-1,1)</f>
        <v>1</v>
      </c>
      <c r="K82" s="16" t="s">
        <v>51</v>
      </c>
      <c r="L82" s="16" t="s">
        <v>6</v>
      </c>
      <c r="M82" s="33"/>
      <c r="N82" s="20"/>
      <c r="O82" s="20"/>
      <c r="P82" s="31"/>
      <c r="Q82" s="20"/>
      <c r="R82" s="20"/>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61">
        <f>total_amount_ba($B$2,$D$2,D82,F82,J82,K82,M82)</f>
        <v>784</v>
      </c>
      <c r="BB82" s="62">
        <f>BA82+SUM(N82:AZ82)</f>
        <v>784</v>
      </c>
      <c r="BC82" s="32" t="str">
        <f>SpellNumber(L82,BB82)</f>
        <v>INR  Seven Hundred &amp; Eighty Four  Only</v>
      </c>
      <c r="IE82" s="19">
        <v>1.01</v>
      </c>
      <c r="IF82" s="19" t="s">
        <v>39</v>
      </c>
      <c r="IG82" s="19" t="s">
        <v>34</v>
      </c>
      <c r="IH82" s="19">
        <v>123.223</v>
      </c>
      <c r="II82" s="19" t="s">
        <v>37</v>
      </c>
    </row>
    <row r="83" spans="1:243" s="18" customFormat="1" ht="16.5" customHeight="1">
      <c r="A83" s="27">
        <v>32.03</v>
      </c>
      <c r="B83" s="39" t="s">
        <v>146</v>
      </c>
      <c r="C83" s="28" t="s">
        <v>36</v>
      </c>
      <c r="D83" s="36">
        <v>5</v>
      </c>
      <c r="E83" s="41" t="s">
        <v>37</v>
      </c>
      <c r="F83" s="44">
        <v>102.65</v>
      </c>
      <c r="G83" s="20"/>
      <c r="H83" s="14"/>
      <c r="I83" s="30" t="s">
        <v>38</v>
      </c>
      <c r="J83" s="15">
        <f>IF(I83="Less(-)",-1,1)</f>
        <v>1</v>
      </c>
      <c r="K83" s="16" t="s">
        <v>51</v>
      </c>
      <c r="L83" s="16" t="s">
        <v>6</v>
      </c>
      <c r="M83" s="33"/>
      <c r="N83" s="20"/>
      <c r="O83" s="20"/>
      <c r="P83" s="31"/>
      <c r="Q83" s="20"/>
      <c r="R83" s="20"/>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61">
        <f>total_amount_ba($B$2,$D$2,D83,F83,J83,K83,M83)</f>
        <v>513.25</v>
      </c>
      <c r="BB83" s="62">
        <f>BA83+SUM(N83:AZ83)</f>
        <v>513.25</v>
      </c>
      <c r="BC83" s="32" t="str">
        <f>SpellNumber(L83,BB83)</f>
        <v>INR  Five Hundred &amp; Thirteen  and Paise Twenty Five Only</v>
      </c>
      <c r="IE83" s="19">
        <v>1.01</v>
      </c>
      <c r="IF83" s="19" t="s">
        <v>39</v>
      </c>
      <c r="IG83" s="19" t="s">
        <v>34</v>
      </c>
      <c r="IH83" s="19">
        <v>123.223</v>
      </c>
      <c r="II83" s="19" t="s">
        <v>37</v>
      </c>
    </row>
    <row r="84" spans="1:243" s="18" customFormat="1" ht="31.5" customHeight="1">
      <c r="A84" s="27">
        <v>33</v>
      </c>
      <c r="B84" s="39" t="s">
        <v>147</v>
      </c>
      <c r="C84" s="28" t="s">
        <v>32</v>
      </c>
      <c r="D84" s="29"/>
      <c r="E84" s="41"/>
      <c r="F84" s="66"/>
      <c r="G84" s="14"/>
      <c r="H84" s="14"/>
      <c r="I84" s="30"/>
      <c r="J84" s="15"/>
      <c r="K84" s="16"/>
      <c r="L84" s="16"/>
      <c r="M84" s="17"/>
      <c r="N84" s="20"/>
      <c r="O84" s="20"/>
      <c r="P84" s="31"/>
      <c r="Q84" s="20"/>
      <c r="R84" s="20"/>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59"/>
      <c r="BB84" s="60"/>
      <c r="BC84" s="32"/>
      <c r="IE84" s="19">
        <v>1</v>
      </c>
      <c r="IF84" s="19" t="s">
        <v>33</v>
      </c>
      <c r="IG84" s="19" t="s">
        <v>34</v>
      </c>
      <c r="IH84" s="19">
        <v>10</v>
      </c>
      <c r="II84" s="19" t="s">
        <v>35</v>
      </c>
    </row>
    <row r="85" spans="1:243" s="18" customFormat="1" ht="19.5" customHeight="1">
      <c r="A85" s="27">
        <v>33.01</v>
      </c>
      <c r="B85" s="39" t="s">
        <v>148</v>
      </c>
      <c r="C85" s="28" t="s">
        <v>36</v>
      </c>
      <c r="D85" s="36">
        <v>19</v>
      </c>
      <c r="E85" s="41" t="s">
        <v>37</v>
      </c>
      <c r="F85" s="44">
        <v>62</v>
      </c>
      <c r="G85" s="20"/>
      <c r="H85" s="14"/>
      <c r="I85" s="30" t="s">
        <v>38</v>
      </c>
      <c r="J85" s="15">
        <f>IF(I85="Less(-)",-1,1)</f>
        <v>1</v>
      </c>
      <c r="K85" s="16" t="s">
        <v>51</v>
      </c>
      <c r="L85" s="16" t="s">
        <v>6</v>
      </c>
      <c r="M85" s="33"/>
      <c r="N85" s="20"/>
      <c r="O85" s="20"/>
      <c r="P85" s="31"/>
      <c r="Q85" s="20"/>
      <c r="R85" s="20"/>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61">
        <f>total_amount_ba($B$2,$D$2,D85,F85,J85,K85,M85)</f>
        <v>1178</v>
      </c>
      <c r="BB85" s="62">
        <f>BA85+SUM(N85:AZ85)</f>
        <v>1178</v>
      </c>
      <c r="BC85" s="32" t="str">
        <f>SpellNumber(L85,BB85)</f>
        <v>INR  One Thousand One Hundred &amp; Seventy Eight  Only</v>
      </c>
      <c r="IE85" s="19">
        <v>1.01</v>
      </c>
      <c r="IF85" s="19" t="s">
        <v>39</v>
      </c>
      <c r="IG85" s="19" t="s">
        <v>34</v>
      </c>
      <c r="IH85" s="19">
        <v>123.223</v>
      </c>
      <c r="II85" s="19" t="s">
        <v>37</v>
      </c>
    </row>
    <row r="86" spans="1:243" s="18" customFormat="1" ht="34.5" customHeight="1">
      <c r="A86" s="27">
        <v>34</v>
      </c>
      <c r="B86" s="39" t="s">
        <v>149</v>
      </c>
      <c r="C86" s="28" t="s">
        <v>32</v>
      </c>
      <c r="D86" s="29"/>
      <c r="E86" s="41"/>
      <c r="F86" s="66"/>
      <c r="G86" s="14"/>
      <c r="H86" s="14"/>
      <c r="I86" s="30"/>
      <c r="J86" s="15"/>
      <c r="K86" s="16"/>
      <c r="L86" s="16"/>
      <c r="M86" s="17"/>
      <c r="N86" s="20"/>
      <c r="O86" s="20"/>
      <c r="P86" s="31"/>
      <c r="Q86" s="20"/>
      <c r="R86" s="20"/>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59"/>
      <c r="BB86" s="60"/>
      <c r="BC86" s="32"/>
      <c r="IE86" s="19">
        <v>1</v>
      </c>
      <c r="IF86" s="19" t="s">
        <v>33</v>
      </c>
      <c r="IG86" s="19" t="s">
        <v>34</v>
      </c>
      <c r="IH86" s="19">
        <v>10</v>
      </c>
      <c r="II86" s="19" t="s">
        <v>35</v>
      </c>
    </row>
    <row r="87" spans="1:243" s="18" customFormat="1" ht="21.75" customHeight="1">
      <c r="A87" s="27">
        <v>34.01</v>
      </c>
      <c r="B87" s="39" t="s">
        <v>150</v>
      </c>
      <c r="C87" s="28" t="s">
        <v>36</v>
      </c>
      <c r="D87" s="36">
        <v>40</v>
      </c>
      <c r="E87" s="41" t="s">
        <v>89</v>
      </c>
      <c r="F87" s="44">
        <v>186.4</v>
      </c>
      <c r="G87" s="20"/>
      <c r="H87" s="14"/>
      <c r="I87" s="30" t="s">
        <v>38</v>
      </c>
      <c r="J87" s="15">
        <f>IF(I87="Less(-)",-1,1)</f>
        <v>1</v>
      </c>
      <c r="K87" s="16" t="s">
        <v>51</v>
      </c>
      <c r="L87" s="16" t="s">
        <v>6</v>
      </c>
      <c r="M87" s="33"/>
      <c r="N87" s="20"/>
      <c r="O87" s="20"/>
      <c r="P87" s="31"/>
      <c r="Q87" s="20"/>
      <c r="R87" s="20"/>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61">
        <f>total_amount_ba($B$2,$D$2,D87,F87,J87,K87,M87)</f>
        <v>7456</v>
      </c>
      <c r="BB87" s="62">
        <f>BA87+SUM(N87:AZ87)</f>
        <v>7456</v>
      </c>
      <c r="BC87" s="32" t="str">
        <f>SpellNumber(L87,BB87)</f>
        <v>INR  Seven Thousand Four Hundred &amp; Fifty Six  Only</v>
      </c>
      <c r="IE87" s="19">
        <v>1.01</v>
      </c>
      <c r="IF87" s="19" t="s">
        <v>39</v>
      </c>
      <c r="IG87" s="19" t="s">
        <v>34</v>
      </c>
      <c r="IH87" s="19">
        <v>123.223</v>
      </c>
      <c r="II87" s="19" t="s">
        <v>37</v>
      </c>
    </row>
    <row r="88" spans="1:243" s="18" customFormat="1" ht="36" customHeight="1">
      <c r="A88" s="27">
        <v>34.02</v>
      </c>
      <c r="B88" s="39" t="s">
        <v>151</v>
      </c>
      <c r="C88" s="28" t="s">
        <v>36</v>
      </c>
      <c r="D88" s="36">
        <v>15</v>
      </c>
      <c r="E88" s="41" t="s">
        <v>89</v>
      </c>
      <c r="F88" s="44">
        <v>247.85</v>
      </c>
      <c r="G88" s="20"/>
      <c r="H88" s="14"/>
      <c r="I88" s="30" t="s">
        <v>38</v>
      </c>
      <c r="J88" s="15">
        <f>IF(I88="Less(-)",-1,1)</f>
        <v>1</v>
      </c>
      <c r="K88" s="16" t="s">
        <v>51</v>
      </c>
      <c r="L88" s="16" t="s">
        <v>6</v>
      </c>
      <c r="M88" s="33"/>
      <c r="N88" s="20"/>
      <c r="O88" s="20"/>
      <c r="P88" s="31"/>
      <c r="Q88" s="20"/>
      <c r="R88" s="20"/>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61">
        <f>total_amount_ba($B$2,$D$2,D88,F88,J88,K88,M88)</f>
        <v>3717.75</v>
      </c>
      <c r="BB88" s="62">
        <f>BA88+SUM(N88:AZ88)</f>
        <v>3717.75</v>
      </c>
      <c r="BC88" s="32" t="str">
        <f>SpellNumber(L88,BB88)</f>
        <v>INR  Three Thousand Seven Hundred &amp; Seventeen  and Paise Seventy Five Only</v>
      </c>
      <c r="IE88" s="19">
        <v>1.01</v>
      </c>
      <c r="IF88" s="19" t="s">
        <v>39</v>
      </c>
      <c r="IG88" s="19" t="s">
        <v>34</v>
      </c>
      <c r="IH88" s="19">
        <v>123.223</v>
      </c>
      <c r="II88" s="19" t="s">
        <v>37</v>
      </c>
    </row>
    <row r="89" spans="1:243" s="18" customFormat="1" ht="16.5" customHeight="1">
      <c r="A89" s="27">
        <v>35</v>
      </c>
      <c r="B89" s="39" t="s">
        <v>79</v>
      </c>
      <c r="C89" s="28" t="s">
        <v>32</v>
      </c>
      <c r="D89" s="29"/>
      <c r="E89" s="41"/>
      <c r="F89" s="66"/>
      <c r="G89" s="14"/>
      <c r="H89" s="14"/>
      <c r="I89" s="30"/>
      <c r="J89" s="15"/>
      <c r="K89" s="16"/>
      <c r="L89" s="16"/>
      <c r="M89" s="17"/>
      <c r="N89" s="20"/>
      <c r="O89" s="20"/>
      <c r="P89" s="31"/>
      <c r="Q89" s="20"/>
      <c r="R89" s="20"/>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59"/>
      <c r="BB89" s="60"/>
      <c r="BC89" s="32"/>
      <c r="IE89" s="19">
        <v>1</v>
      </c>
      <c r="IF89" s="19" t="s">
        <v>33</v>
      </c>
      <c r="IG89" s="19" t="s">
        <v>34</v>
      </c>
      <c r="IH89" s="19">
        <v>10</v>
      </c>
      <c r="II89" s="19" t="s">
        <v>35</v>
      </c>
    </row>
    <row r="90" spans="1:243" s="18" customFormat="1" ht="18.75" customHeight="1">
      <c r="A90" s="27">
        <v>35.1</v>
      </c>
      <c r="B90" s="39" t="s">
        <v>80</v>
      </c>
      <c r="C90" s="28" t="s">
        <v>40</v>
      </c>
      <c r="D90" s="36">
        <v>2</v>
      </c>
      <c r="E90" s="41" t="s">
        <v>37</v>
      </c>
      <c r="F90" s="44">
        <v>371.7</v>
      </c>
      <c r="G90" s="20"/>
      <c r="H90" s="20"/>
      <c r="I90" s="30" t="s">
        <v>38</v>
      </c>
      <c r="J90" s="15">
        <f>IF(I90="Less(-)",-1,1)</f>
        <v>1</v>
      </c>
      <c r="K90" s="16" t="s">
        <v>51</v>
      </c>
      <c r="L90" s="16" t="s">
        <v>6</v>
      </c>
      <c r="M90" s="33"/>
      <c r="N90" s="20"/>
      <c r="O90" s="20"/>
      <c r="P90" s="31"/>
      <c r="Q90" s="20"/>
      <c r="R90" s="20"/>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61">
        <f>total_amount_ba($B$2,$D$2,D90,F90,J90,K90,M90)</f>
        <v>743.4</v>
      </c>
      <c r="BB90" s="62">
        <f>BA90+SUM(N90:AZ90)</f>
        <v>743.4</v>
      </c>
      <c r="BC90" s="32" t="str">
        <f>SpellNumber(L90,BB90)</f>
        <v>INR  Seven Hundred &amp; Forty Three  and Paise Forty Only</v>
      </c>
      <c r="IE90" s="19">
        <v>1.02</v>
      </c>
      <c r="IF90" s="19" t="s">
        <v>41</v>
      </c>
      <c r="IG90" s="19" t="s">
        <v>42</v>
      </c>
      <c r="IH90" s="19">
        <v>213</v>
      </c>
      <c r="II90" s="19" t="s">
        <v>37</v>
      </c>
    </row>
    <row r="91" spans="1:243" s="18" customFormat="1" ht="37.5" customHeight="1">
      <c r="A91" s="27">
        <v>36</v>
      </c>
      <c r="B91" s="39" t="s">
        <v>81</v>
      </c>
      <c r="C91" s="28" t="s">
        <v>32</v>
      </c>
      <c r="D91" s="29"/>
      <c r="E91" s="41"/>
      <c r="F91" s="66"/>
      <c r="G91" s="14"/>
      <c r="H91" s="14"/>
      <c r="I91" s="30"/>
      <c r="J91" s="15"/>
      <c r="K91" s="16"/>
      <c r="L91" s="16"/>
      <c r="M91" s="17"/>
      <c r="N91" s="20"/>
      <c r="O91" s="20"/>
      <c r="P91" s="31"/>
      <c r="Q91" s="20"/>
      <c r="R91" s="20"/>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59"/>
      <c r="BB91" s="60"/>
      <c r="BC91" s="32"/>
      <c r="IE91" s="19">
        <v>1</v>
      </c>
      <c r="IF91" s="19" t="s">
        <v>33</v>
      </c>
      <c r="IG91" s="19" t="s">
        <v>34</v>
      </c>
      <c r="IH91" s="19">
        <v>10</v>
      </c>
      <c r="II91" s="19" t="s">
        <v>35</v>
      </c>
    </row>
    <row r="92" spans="1:243" s="18" customFormat="1" ht="19.5" customHeight="1">
      <c r="A92" s="27">
        <v>36.01</v>
      </c>
      <c r="B92" s="39" t="s">
        <v>82</v>
      </c>
      <c r="C92" s="28" t="s">
        <v>43</v>
      </c>
      <c r="D92" s="36">
        <v>2</v>
      </c>
      <c r="E92" s="41" t="s">
        <v>37</v>
      </c>
      <c r="F92" s="44">
        <v>545.95</v>
      </c>
      <c r="G92" s="20"/>
      <c r="H92" s="20"/>
      <c r="I92" s="30" t="s">
        <v>38</v>
      </c>
      <c r="J92" s="15">
        <f>IF(I92="Less(-)",-1,1)</f>
        <v>1</v>
      </c>
      <c r="K92" s="16" t="s">
        <v>51</v>
      </c>
      <c r="L92" s="16" t="s">
        <v>6</v>
      </c>
      <c r="M92" s="33"/>
      <c r="N92" s="20"/>
      <c r="O92" s="20"/>
      <c r="P92" s="31"/>
      <c r="Q92" s="20"/>
      <c r="R92" s="20"/>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61">
        <f>total_amount_ba($B$2,$D$2,D92,F92,J92,K92,M92)</f>
        <v>1091.9</v>
      </c>
      <c r="BB92" s="62">
        <f>BA92+SUM(N92:AZ92)</f>
        <v>1091.9</v>
      </c>
      <c r="BC92" s="32" t="str">
        <f>SpellNumber(L92,BB92)</f>
        <v>INR  One Thousand  &amp;Ninety One  and Paise Ninety Only</v>
      </c>
      <c r="IE92" s="19">
        <v>2</v>
      </c>
      <c r="IF92" s="19" t="s">
        <v>33</v>
      </c>
      <c r="IG92" s="19" t="s">
        <v>44</v>
      </c>
      <c r="IH92" s="19">
        <v>10</v>
      </c>
      <c r="II92" s="19" t="s">
        <v>37</v>
      </c>
    </row>
    <row r="93" spans="1:243" s="18" customFormat="1" ht="38.25" customHeight="1">
      <c r="A93" s="27">
        <v>37</v>
      </c>
      <c r="B93" s="39" t="s">
        <v>152</v>
      </c>
      <c r="C93" s="28" t="s">
        <v>32</v>
      </c>
      <c r="D93" s="29"/>
      <c r="E93" s="41"/>
      <c r="F93" s="66"/>
      <c r="G93" s="14"/>
      <c r="H93" s="14"/>
      <c r="I93" s="30"/>
      <c r="J93" s="15"/>
      <c r="K93" s="16"/>
      <c r="L93" s="16"/>
      <c r="M93" s="17"/>
      <c r="N93" s="20"/>
      <c r="O93" s="20"/>
      <c r="P93" s="31"/>
      <c r="Q93" s="20"/>
      <c r="R93" s="20"/>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59"/>
      <c r="BB93" s="60"/>
      <c r="BC93" s="32"/>
      <c r="IE93" s="19">
        <v>1</v>
      </c>
      <c r="IF93" s="19" t="s">
        <v>33</v>
      </c>
      <c r="IG93" s="19" t="s">
        <v>34</v>
      </c>
      <c r="IH93" s="19">
        <v>10</v>
      </c>
      <c r="II93" s="19" t="s">
        <v>35</v>
      </c>
    </row>
    <row r="94" spans="1:243" s="18" customFormat="1" ht="24.75" customHeight="1">
      <c r="A94" s="27">
        <v>37.01</v>
      </c>
      <c r="B94" s="39" t="s">
        <v>153</v>
      </c>
      <c r="C94" s="28" t="s">
        <v>45</v>
      </c>
      <c r="D94" s="36">
        <v>1</v>
      </c>
      <c r="E94" s="41" t="s">
        <v>37</v>
      </c>
      <c r="F94" s="44">
        <v>394.15</v>
      </c>
      <c r="G94" s="20"/>
      <c r="H94" s="20"/>
      <c r="I94" s="30" t="s">
        <v>38</v>
      </c>
      <c r="J94" s="15">
        <f>IF(I94="Less(-)",-1,1)</f>
        <v>1</v>
      </c>
      <c r="K94" s="16" t="s">
        <v>51</v>
      </c>
      <c r="L94" s="16" t="s">
        <v>6</v>
      </c>
      <c r="M94" s="33"/>
      <c r="N94" s="20"/>
      <c r="O94" s="20"/>
      <c r="P94" s="31"/>
      <c r="Q94" s="20"/>
      <c r="R94" s="20"/>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61">
        <f>total_amount_ba($B$2,$D$2,D94,F94,J94,K94,M94)</f>
        <v>394.15</v>
      </c>
      <c r="BB94" s="62">
        <f>BA94+SUM(N94:AZ94)</f>
        <v>394.15</v>
      </c>
      <c r="BC94" s="32" t="str">
        <f>SpellNumber(L94,BB94)</f>
        <v>INR  Three Hundred &amp; Ninety Four  and Paise Fifteen Only</v>
      </c>
      <c r="IE94" s="19">
        <v>3</v>
      </c>
      <c r="IF94" s="19" t="s">
        <v>46</v>
      </c>
      <c r="IG94" s="19" t="s">
        <v>47</v>
      </c>
      <c r="IH94" s="19">
        <v>10</v>
      </c>
      <c r="II94" s="19" t="s">
        <v>37</v>
      </c>
    </row>
    <row r="95" spans="1:243" s="18" customFormat="1" ht="84" customHeight="1">
      <c r="A95" s="27">
        <v>38</v>
      </c>
      <c r="B95" s="39" t="s">
        <v>78</v>
      </c>
      <c r="C95" s="28" t="s">
        <v>36</v>
      </c>
      <c r="D95" s="36">
        <v>5</v>
      </c>
      <c r="E95" s="41" t="s">
        <v>86</v>
      </c>
      <c r="F95" s="44">
        <v>744.8</v>
      </c>
      <c r="G95" s="20"/>
      <c r="H95" s="14"/>
      <c r="I95" s="30" t="s">
        <v>38</v>
      </c>
      <c r="J95" s="15">
        <f>IF(I95="Less(-)",-1,1)</f>
        <v>1</v>
      </c>
      <c r="K95" s="16" t="s">
        <v>51</v>
      </c>
      <c r="L95" s="16" t="s">
        <v>6</v>
      </c>
      <c r="M95" s="33"/>
      <c r="N95" s="20"/>
      <c r="O95" s="20"/>
      <c r="P95" s="31"/>
      <c r="Q95" s="20"/>
      <c r="R95" s="20"/>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61">
        <f>total_amount_ba($B$2,$D$2,D95,F95,J95,K95,M95)</f>
        <v>3724</v>
      </c>
      <c r="BB95" s="62">
        <f>BA95+SUM(N95:AZ95)</f>
        <v>3724</v>
      </c>
      <c r="BC95" s="32" t="str">
        <f>SpellNumber(L95,BB95)</f>
        <v>INR  Three Thousand Seven Hundred &amp; Twenty Four  Only</v>
      </c>
      <c r="IE95" s="19">
        <v>1.01</v>
      </c>
      <c r="IF95" s="19" t="s">
        <v>39</v>
      </c>
      <c r="IG95" s="19" t="s">
        <v>34</v>
      </c>
      <c r="IH95" s="19">
        <v>123.223</v>
      </c>
      <c r="II95" s="19" t="s">
        <v>37</v>
      </c>
    </row>
    <row r="96" spans="1:243" s="18" customFormat="1" ht="45.75" customHeight="1">
      <c r="A96" s="27">
        <v>39</v>
      </c>
      <c r="B96" s="39" t="s">
        <v>154</v>
      </c>
      <c r="C96" s="28" t="s">
        <v>32</v>
      </c>
      <c r="D96" s="29"/>
      <c r="E96" s="41"/>
      <c r="F96" s="66"/>
      <c r="G96" s="14"/>
      <c r="H96" s="14"/>
      <c r="I96" s="30"/>
      <c r="J96" s="15"/>
      <c r="K96" s="16"/>
      <c r="L96" s="16"/>
      <c r="M96" s="17"/>
      <c r="N96" s="20"/>
      <c r="O96" s="20"/>
      <c r="P96" s="31"/>
      <c r="Q96" s="20"/>
      <c r="R96" s="20"/>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59"/>
      <c r="BB96" s="60"/>
      <c r="BC96" s="32"/>
      <c r="IE96" s="19">
        <v>1</v>
      </c>
      <c r="IF96" s="19" t="s">
        <v>33</v>
      </c>
      <c r="IG96" s="19" t="s">
        <v>34</v>
      </c>
      <c r="IH96" s="19">
        <v>10</v>
      </c>
      <c r="II96" s="19" t="s">
        <v>35</v>
      </c>
    </row>
    <row r="97" spans="1:243" s="18" customFormat="1" ht="34.5" customHeight="1">
      <c r="A97" s="27">
        <v>39.1</v>
      </c>
      <c r="B97" s="39" t="s">
        <v>155</v>
      </c>
      <c r="C97" s="28" t="s">
        <v>40</v>
      </c>
      <c r="D97" s="36">
        <v>1</v>
      </c>
      <c r="E97" s="41" t="s">
        <v>37</v>
      </c>
      <c r="F97" s="44">
        <v>2020.6</v>
      </c>
      <c r="G97" s="20"/>
      <c r="H97" s="20"/>
      <c r="I97" s="30" t="s">
        <v>38</v>
      </c>
      <c r="J97" s="15">
        <f>IF(I97="Less(-)",-1,1)</f>
        <v>1</v>
      </c>
      <c r="K97" s="16" t="s">
        <v>51</v>
      </c>
      <c r="L97" s="16" t="s">
        <v>6</v>
      </c>
      <c r="M97" s="33"/>
      <c r="N97" s="20"/>
      <c r="O97" s="20"/>
      <c r="P97" s="31"/>
      <c r="Q97" s="20"/>
      <c r="R97" s="20"/>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61">
        <f>total_amount_ba($B$2,$D$2,D97,F97,J97,K97,M97)</f>
        <v>2020.6</v>
      </c>
      <c r="BB97" s="62">
        <f>BA97+SUM(N97:AZ97)</f>
        <v>2020.6</v>
      </c>
      <c r="BC97" s="32" t="str">
        <f>SpellNumber(L97,BB97)</f>
        <v>INR  Two Thousand  &amp;Twenty  and Paise Sixty Only</v>
      </c>
      <c r="IE97" s="19">
        <v>1.02</v>
      </c>
      <c r="IF97" s="19" t="s">
        <v>41</v>
      </c>
      <c r="IG97" s="19" t="s">
        <v>42</v>
      </c>
      <c r="IH97" s="19">
        <v>213</v>
      </c>
      <c r="II97" s="19" t="s">
        <v>37</v>
      </c>
    </row>
    <row r="98" spans="1:243" s="18" customFormat="1" ht="48" customHeight="1">
      <c r="A98" s="27">
        <v>40</v>
      </c>
      <c r="B98" s="39" t="s">
        <v>67</v>
      </c>
      <c r="C98" s="28" t="s">
        <v>32</v>
      </c>
      <c r="D98" s="29"/>
      <c r="E98" s="41"/>
      <c r="F98" s="66"/>
      <c r="G98" s="14"/>
      <c r="H98" s="14"/>
      <c r="I98" s="30"/>
      <c r="J98" s="15"/>
      <c r="K98" s="16"/>
      <c r="L98" s="16"/>
      <c r="M98" s="17"/>
      <c r="N98" s="20"/>
      <c r="O98" s="20"/>
      <c r="P98" s="31"/>
      <c r="Q98" s="20"/>
      <c r="R98" s="20"/>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59"/>
      <c r="BB98" s="60"/>
      <c r="BC98" s="32"/>
      <c r="IE98" s="19">
        <v>1</v>
      </c>
      <c r="IF98" s="19" t="s">
        <v>33</v>
      </c>
      <c r="IG98" s="19" t="s">
        <v>34</v>
      </c>
      <c r="IH98" s="19">
        <v>10</v>
      </c>
      <c r="II98" s="19" t="s">
        <v>35</v>
      </c>
    </row>
    <row r="99" spans="1:243" s="18" customFormat="1" ht="28.5" customHeight="1">
      <c r="A99" s="27">
        <v>40.01</v>
      </c>
      <c r="B99" s="39" t="s">
        <v>156</v>
      </c>
      <c r="C99" s="28" t="s">
        <v>43</v>
      </c>
      <c r="D99" s="36">
        <v>41</v>
      </c>
      <c r="E99" s="41" t="s">
        <v>85</v>
      </c>
      <c r="F99" s="44">
        <v>1158.1</v>
      </c>
      <c r="G99" s="20"/>
      <c r="H99" s="20"/>
      <c r="I99" s="30" t="s">
        <v>38</v>
      </c>
      <c r="J99" s="15">
        <f>IF(I99="Less(-)",-1,1)</f>
        <v>1</v>
      </c>
      <c r="K99" s="16" t="s">
        <v>51</v>
      </c>
      <c r="L99" s="16" t="s">
        <v>6</v>
      </c>
      <c r="M99" s="33"/>
      <c r="N99" s="20"/>
      <c r="O99" s="20"/>
      <c r="P99" s="31"/>
      <c r="Q99" s="20"/>
      <c r="R99" s="20"/>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61">
        <f>total_amount_ba($B$2,$D$2,D99,F99,J99,K99,M99)</f>
        <v>47482.1</v>
      </c>
      <c r="BB99" s="62">
        <f>BA99+SUM(N99:AZ99)</f>
        <v>47482.1</v>
      </c>
      <c r="BC99" s="32" t="str">
        <f>SpellNumber(L99,BB99)</f>
        <v>INR  Forty Seven Thousand Four Hundred &amp; Eighty Two  and Paise Ten Only</v>
      </c>
      <c r="IE99" s="19">
        <v>2</v>
      </c>
      <c r="IF99" s="19" t="s">
        <v>33</v>
      </c>
      <c r="IG99" s="19" t="s">
        <v>44</v>
      </c>
      <c r="IH99" s="19">
        <v>10</v>
      </c>
      <c r="II99" s="19" t="s">
        <v>37</v>
      </c>
    </row>
    <row r="100" spans="1:243" s="18" customFormat="1" ht="48" customHeight="1">
      <c r="A100" s="27">
        <v>41</v>
      </c>
      <c r="B100" s="39" t="s">
        <v>68</v>
      </c>
      <c r="C100" s="28" t="s">
        <v>36</v>
      </c>
      <c r="D100" s="36">
        <v>5</v>
      </c>
      <c r="E100" s="41" t="s">
        <v>86</v>
      </c>
      <c r="F100" s="44">
        <v>1238.2</v>
      </c>
      <c r="G100" s="20"/>
      <c r="H100" s="14"/>
      <c r="I100" s="30" t="s">
        <v>38</v>
      </c>
      <c r="J100" s="15">
        <f>IF(I100="Less(-)",-1,1)</f>
        <v>1</v>
      </c>
      <c r="K100" s="16" t="s">
        <v>51</v>
      </c>
      <c r="L100" s="16" t="s">
        <v>6</v>
      </c>
      <c r="M100" s="33"/>
      <c r="N100" s="20"/>
      <c r="O100" s="20"/>
      <c r="P100" s="31"/>
      <c r="Q100" s="20"/>
      <c r="R100" s="20"/>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61">
        <f>total_amount_ba($B$2,$D$2,D100,F100,J100,K100,M100)</f>
        <v>6191</v>
      </c>
      <c r="BB100" s="62">
        <f>BA100+SUM(N100:AZ100)</f>
        <v>6191</v>
      </c>
      <c r="BC100" s="32" t="str">
        <f>SpellNumber(L100,BB100)</f>
        <v>INR  Six Thousand One Hundred &amp; Ninety One  Only</v>
      </c>
      <c r="IE100" s="19">
        <v>1.01</v>
      </c>
      <c r="IF100" s="19" t="s">
        <v>39</v>
      </c>
      <c r="IG100" s="19" t="s">
        <v>34</v>
      </c>
      <c r="IH100" s="19">
        <v>123.223</v>
      </c>
      <c r="II100" s="19" t="s">
        <v>37</v>
      </c>
    </row>
    <row r="101" spans="1:243" s="18" customFormat="1" ht="61.5" customHeight="1">
      <c r="A101" s="27">
        <v>42</v>
      </c>
      <c r="B101" s="40" t="s">
        <v>157</v>
      </c>
      <c r="C101" s="28" t="s">
        <v>36</v>
      </c>
      <c r="D101" s="36">
        <v>22</v>
      </c>
      <c r="E101" s="43" t="s">
        <v>169</v>
      </c>
      <c r="F101" s="44">
        <v>450.35</v>
      </c>
      <c r="G101" s="20"/>
      <c r="H101" s="14"/>
      <c r="I101" s="30" t="s">
        <v>38</v>
      </c>
      <c r="J101" s="15">
        <f>IF(I101="Less(-)",-1,1)</f>
        <v>1</v>
      </c>
      <c r="K101" s="16" t="s">
        <v>51</v>
      </c>
      <c r="L101" s="16" t="s">
        <v>6</v>
      </c>
      <c r="M101" s="33"/>
      <c r="N101" s="20"/>
      <c r="O101" s="20"/>
      <c r="P101" s="31"/>
      <c r="Q101" s="20"/>
      <c r="R101" s="20"/>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61">
        <f>total_amount_ba($B$2,$D$2,D101,F101,J101,K101,M101)</f>
        <v>9907.7</v>
      </c>
      <c r="BB101" s="62">
        <f>BA101+SUM(N101:AZ101)</f>
        <v>9907.7</v>
      </c>
      <c r="BC101" s="32" t="str">
        <f>SpellNumber(L101,BB101)</f>
        <v>INR  Nine Thousand Nine Hundred &amp; Seven  and Paise Seventy Only</v>
      </c>
      <c r="IE101" s="19">
        <v>1.01</v>
      </c>
      <c r="IF101" s="19" t="s">
        <v>39</v>
      </c>
      <c r="IG101" s="19" t="s">
        <v>34</v>
      </c>
      <c r="IH101" s="19">
        <v>123.223</v>
      </c>
      <c r="II101" s="19" t="s">
        <v>37</v>
      </c>
    </row>
    <row r="102" spans="1:243" s="18" customFormat="1" ht="23.25" customHeight="1">
      <c r="A102" s="27">
        <v>43</v>
      </c>
      <c r="B102" s="39" t="s">
        <v>158</v>
      </c>
      <c r="C102" s="28" t="s">
        <v>32</v>
      </c>
      <c r="D102" s="29"/>
      <c r="E102" s="41"/>
      <c r="F102" s="66"/>
      <c r="G102" s="14"/>
      <c r="H102" s="14"/>
      <c r="I102" s="30"/>
      <c r="J102" s="15"/>
      <c r="K102" s="16"/>
      <c r="L102" s="16"/>
      <c r="M102" s="17"/>
      <c r="N102" s="20"/>
      <c r="O102" s="20"/>
      <c r="P102" s="31"/>
      <c r="Q102" s="20"/>
      <c r="R102" s="20"/>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59"/>
      <c r="BB102" s="60"/>
      <c r="BC102" s="32"/>
      <c r="IE102" s="19">
        <v>1</v>
      </c>
      <c r="IF102" s="19" t="s">
        <v>33</v>
      </c>
      <c r="IG102" s="19" t="s">
        <v>34</v>
      </c>
      <c r="IH102" s="19">
        <v>10</v>
      </c>
      <c r="II102" s="19" t="s">
        <v>35</v>
      </c>
    </row>
    <row r="103" spans="1:243" s="18" customFormat="1" ht="34.5" customHeight="1">
      <c r="A103" s="27">
        <v>43.01</v>
      </c>
      <c r="B103" s="39" t="s">
        <v>159</v>
      </c>
      <c r="C103" s="28" t="s">
        <v>43</v>
      </c>
      <c r="D103" s="36">
        <v>307</v>
      </c>
      <c r="E103" s="41" t="s">
        <v>86</v>
      </c>
      <c r="F103" s="44">
        <v>96.05</v>
      </c>
      <c r="G103" s="20"/>
      <c r="H103" s="20"/>
      <c r="I103" s="30" t="s">
        <v>38</v>
      </c>
      <c r="J103" s="15">
        <f>IF(I103="Less(-)",-1,1)</f>
        <v>1</v>
      </c>
      <c r="K103" s="16" t="s">
        <v>51</v>
      </c>
      <c r="L103" s="16" t="s">
        <v>6</v>
      </c>
      <c r="M103" s="33"/>
      <c r="N103" s="20"/>
      <c r="O103" s="20"/>
      <c r="P103" s="31"/>
      <c r="Q103" s="20"/>
      <c r="R103" s="20"/>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61">
        <f>total_amount_ba($B$2,$D$2,D103,F103,J103,K103,M103)</f>
        <v>29487.35</v>
      </c>
      <c r="BB103" s="62">
        <f>BA103+SUM(N103:AZ103)</f>
        <v>29487.35</v>
      </c>
      <c r="BC103" s="32" t="str">
        <f>SpellNumber(L103,BB103)</f>
        <v>INR  Twenty Nine Thousand Four Hundred &amp; Eighty Seven  and Paise Thirty Five Only</v>
      </c>
      <c r="IE103" s="19">
        <v>2</v>
      </c>
      <c r="IF103" s="19" t="s">
        <v>33</v>
      </c>
      <c r="IG103" s="19" t="s">
        <v>44</v>
      </c>
      <c r="IH103" s="19">
        <v>10</v>
      </c>
      <c r="II103" s="19" t="s">
        <v>37</v>
      </c>
    </row>
    <row r="104" spans="1:243" s="18" customFormat="1" ht="46.5" customHeight="1">
      <c r="A104" s="27">
        <v>44</v>
      </c>
      <c r="B104" s="39" t="s">
        <v>72</v>
      </c>
      <c r="C104" s="28" t="s">
        <v>36</v>
      </c>
      <c r="D104" s="36">
        <v>288</v>
      </c>
      <c r="E104" s="41" t="s">
        <v>85</v>
      </c>
      <c r="F104" s="44">
        <v>87.35</v>
      </c>
      <c r="G104" s="20"/>
      <c r="H104" s="14"/>
      <c r="I104" s="30" t="s">
        <v>38</v>
      </c>
      <c r="J104" s="15">
        <f>IF(I104="Less(-)",-1,1)</f>
        <v>1</v>
      </c>
      <c r="K104" s="16" t="s">
        <v>51</v>
      </c>
      <c r="L104" s="16" t="s">
        <v>6</v>
      </c>
      <c r="M104" s="33"/>
      <c r="N104" s="20"/>
      <c r="O104" s="20"/>
      <c r="P104" s="31"/>
      <c r="Q104" s="20"/>
      <c r="R104" s="20"/>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61">
        <f>total_amount_ba($B$2,$D$2,D104,F104,J104,K104,M104)</f>
        <v>25156.8</v>
      </c>
      <c r="BB104" s="62">
        <f>BA104+SUM(N104:AZ104)</f>
        <v>25156.8</v>
      </c>
      <c r="BC104" s="32" t="str">
        <f>SpellNumber(L104,BB104)</f>
        <v>INR  Twenty Five Thousand One Hundred &amp; Fifty Six  and Paise Eighty Only</v>
      </c>
      <c r="IE104" s="19">
        <v>1.01</v>
      </c>
      <c r="IF104" s="19" t="s">
        <v>39</v>
      </c>
      <c r="IG104" s="19" t="s">
        <v>34</v>
      </c>
      <c r="IH104" s="19">
        <v>123.223</v>
      </c>
      <c r="II104" s="19" t="s">
        <v>37</v>
      </c>
    </row>
    <row r="105" spans="1:243" s="18" customFormat="1" ht="31.5" customHeight="1">
      <c r="A105" s="27">
        <v>45</v>
      </c>
      <c r="B105" s="39" t="s">
        <v>73</v>
      </c>
      <c r="C105" s="28" t="s">
        <v>32</v>
      </c>
      <c r="D105" s="29"/>
      <c r="E105" s="41"/>
      <c r="F105" s="66"/>
      <c r="G105" s="14"/>
      <c r="H105" s="14"/>
      <c r="I105" s="30"/>
      <c r="J105" s="15"/>
      <c r="K105" s="16"/>
      <c r="L105" s="16"/>
      <c r="M105" s="17"/>
      <c r="N105" s="20"/>
      <c r="O105" s="20"/>
      <c r="P105" s="31"/>
      <c r="Q105" s="20"/>
      <c r="R105" s="20"/>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59"/>
      <c r="BB105" s="60"/>
      <c r="BC105" s="32"/>
      <c r="IE105" s="19">
        <v>1</v>
      </c>
      <c r="IF105" s="19" t="s">
        <v>33</v>
      </c>
      <c r="IG105" s="19" t="s">
        <v>34</v>
      </c>
      <c r="IH105" s="19">
        <v>10</v>
      </c>
      <c r="II105" s="19" t="s">
        <v>35</v>
      </c>
    </row>
    <row r="106" spans="1:243" s="18" customFormat="1" ht="31.5" customHeight="1">
      <c r="A106" s="27">
        <v>45.01</v>
      </c>
      <c r="B106" s="64" t="s">
        <v>74</v>
      </c>
      <c r="C106" s="28" t="s">
        <v>43</v>
      </c>
      <c r="D106" s="36">
        <v>288</v>
      </c>
      <c r="E106" s="65" t="s">
        <v>86</v>
      </c>
      <c r="F106" s="44">
        <v>93.7</v>
      </c>
      <c r="G106" s="20"/>
      <c r="H106" s="20"/>
      <c r="I106" s="30" t="s">
        <v>38</v>
      </c>
      <c r="J106" s="15">
        <f>IF(I106="Less(-)",-1,1)</f>
        <v>1</v>
      </c>
      <c r="K106" s="16" t="s">
        <v>51</v>
      </c>
      <c r="L106" s="16" t="s">
        <v>6</v>
      </c>
      <c r="M106" s="33"/>
      <c r="N106" s="20"/>
      <c r="O106" s="20"/>
      <c r="P106" s="31"/>
      <c r="Q106" s="20"/>
      <c r="R106" s="20"/>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61">
        <f>total_amount_ba($B$2,$D$2,D106,F106,J106,K106,M106)</f>
        <v>26985.6</v>
      </c>
      <c r="BB106" s="62">
        <f>BA106+SUM(N106:AZ106)</f>
        <v>26985.6</v>
      </c>
      <c r="BC106" s="32" t="str">
        <f>SpellNumber(L106,BB106)</f>
        <v>INR  Twenty Six Thousand Nine Hundred &amp; Eighty Five  and Paise Sixty Only</v>
      </c>
      <c r="IE106" s="19">
        <v>2</v>
      </c>
      <c r="IF106" s="19" t="s">
        <v>33</v>
      </c>
      <c r="IG106" s="19" t="s">
        <v>44</v>
      </c>
      <c r="IH106" s="19">
        <v>10</v>
      </c>
      <c r="II106" s="19" t="s">
        <v>37</v>
      </c>
    </row>
    <row r="107" spans="1:243" s="18" customFormat="1" ht="21.75" customHeight="1">
      <c r="A107" s="27">
        <v>46</v>
      </c>
      <c r="B107" s="39" t="s">
        <v>160</v>
      </c>
      <c r="C107" s="28" t="s">
        <v>32</v>
      </c>
      <c r="D107" s="29"/>
      <c r="E107" s="41"/>
      <c r="F107" s="66"/>
      <c r="G107" s="14"/>
      <c r="H107" s="14"/>
      <c r="I107" s="30"/>
      <c r="J107" s="15"/>
      <c r="K107" s="16"/>
      <c r="L107" s="16"/>
      <c r="M107" s="17"/>
      <c r="N107" s="20"/>
      <c r="O107" s="20"/>
      <c r="P107" s="31"/>
      <c r="Q107" s="20"/>
      <c r="R107" s="20"/>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59"/>
      <c r="BB107" s="60"/>
      <c r="BC107" s="32"/>
      <c r="IE107" s="19">
        <v>1</v>
      </c>
      <c r="IF107" s="19" t="s">
        <v>33</v>
      </c>
      <c r="IG107" s="19" t="s">
        <v>34</v>
      </c>
      <c r="IH107" s="19">
        <v>10</v>
      </c>
      <c r="II107" s="19" t="s">
        <v>35</v>
      </c>
    </row>
    <row r="108" spans="1:243" s="18" customFormat="1" ht="30.75" customHeight="1">
      <c r="A108" s="27">
        <v>46.01</v>
      </c>
      <c r="B108" s="39" t="s">
        <v>161</v>
      </c>
      <c r="C108" s="28" t="s">
        <v>43</v>
      </c>
      <c r="D108" s="36">
        <v>68</v>
      </c>
      <c r="E108" s="41" t="s">
        <v>86</v>
      </c>
      <c r="F108" s="44">
        <v>78.4</v>
      </c>
      <c r="G108" s="20"/>
      <c r="H108" s="20"/>
      <c r="I108" s="30" t="s">
        <v>38</v>
      </c>
      <c r="J108" s="15">
        <f>IF(I108="Less(-)",-1,1)</f>
        <v>1</v>
      </c>
      <c r="K108" s="16" t="s">
        <v>51</v>
      </c>
      <c r="L108" s="16" t="s">
        <v>6</v>
      </c>
      <c r="M108" s="33"/>
      <c r="N108" s="20"/>
      <c r="O108" s="20"/>
      <c r="P108" s="31"/>
      <c r="Q108" s="20"/>
      <c r="R108" s="20"/>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61">
        <f>total_amount_ba($B$2,$D$2,D108,F108,J108,K108,M108)</f>
        <v>5331.2</v>
      </c>
      <c r="BB108" s="62">
        <f>BA108+SUM(N108:AZ108)</f>
        <v>5331.2</v>
      </c>
      <c r="BC108" s="32" t="str">
        <f>SpellNumber(L108,BB108)</f>
        <v>INR  Five Thousand Three Hundred &amp; Thirty One  and Paise Twenty Only</v>
      </c>
      <c r="IE108" s="19">
        <v>2</v>
      </c>
      <c r="IF108" s="19" t="s">
        <v>33</v>
      </c>
      <c r="IG108" s="19" t="s">
        <v>44</v>
      </c>
      <c r="IH108" s="19">
        <v>10</v>
      </c>
      <c r="II108" s="19" t="s">
        <v>37</v>
      </c>
    </row>
    <row r="109" spans="1:243" s="18" customFormat="1" ht="36" customHeight="1">
      <c r="A109" s="27">
        <v>47</v>
      </c>
      <c r="B109" s="39" t="s">
        <v>162</v>
      </c>
      <c r="C109" s="28" t="s">
        <v>36</v>
      </c>
      <c r="D109" s="36">
        <v>2</v>
      </c>
      <c r="E109" s="41" t="s">
        <v>84</v>
      </c>
      <c r="F109" s="44">
        <v>5804.35</v>
      </c>
      <c r="G109" s="20"/>
      <c r="H109" s="14"/>
      <c r="I109" s="30" t="s">
        <v>38</v>
      </c>
      <c r="J109" s="15">
        <f>IF(I109="Less(-)",-1,1)</f>
        <v>1</v>
      </c>
      <c r="K109" s="16" t="s">
        <v>51</v>
      </c>
      <c r="L109" s="16" t="s">
        <v>6</v>
      </c>
      <c r="M109" s="33"/>
      <c r="N109" s="20"/>
      <c r="O109" s="20"/>
      <c r="P109" s="31"/>
      <c r="Q109" s="20"/>
      <c r="R109" s="20"/>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61">
        <f>total_amount_ba($B$2,$D$2,D109,F109,J109,K109,M109)</f>
        <v>11608.7</v>
      </c>
      <c r="BB109" s="62">
        <f>BA109+SUM(N109:AZ109)</f>
        <v>11608.7</v>
      </c>
      <c r="BC109" s="32" t="str">
        <f>SpellNumber(L109,BB109)</f>
        <v>INR  Eleven Thousand Six Hundred &amp; Eight  and Paise Seventy Only</v>
      </c>
      <c r="IE109" s="19">
        <v>1.01</v>
      </c>
      <c r="IF109" s="19" t="s">
        <v>39</v>
      </c>
      <c r="IG109" s="19" t="s">
        <v>34</v>
      </c>
      <c r="IH109" s="19">
        <v>123.223</v>
      </c>
      <c r="II109" s="19" t="s">
        <v>37</v>
      </c>
    </row>
    <row r="110" spans="1:243" s="18" customFormat="1" ht="44.25" customHeight="1">
      <c r="A110" s="27">
        <v>48</v>
      </c>
      <c r="B110" s="39" t="s">
        <v>163</v>
      </c>
      <c r="C110" s="28" t="s">
        <v>32</v>
      </c>
      <c r="D110" s="29"/>
      <c r="E110" s="41"/>
      <c r="F110" s="66"/>
      <c r="G110" s="14"/>
      <c r="H110" s="14"/>
      <c r="I110" s="30"/>
      <c r="J110" s="15"/>
      <c r="K110" s="16"/>
      <c r="L110" s="16"/>
      <c r="M110" s="17"/>
      <c r="N110" s="20"/>
      <c r="O110" s="20"/>
      <c r="P110" s="31"/>
      <c r="Q110" s="20"/>
      <c r="R110" s="20"/>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59"/>
      <c r="BB110" s="60"/>
      <c r="BC110" s="32"/>
      <c r="IE110" s="19">
        <v>1</v>
      </c>
      <c r="IF110" s="19" t="s">
        <v>33</v>
      </c>
      <c r="IG110" s="19" t="s">
        <v>34</v>
      </c>
      <c r="IH110" s="19">
        <v>10</v>
      </c>
      <c r="II110" s="19" t="s">
        <v>35</v>
      </c>
    </row>
    <row r="111" spans="1:243" s="18" customFormat="1" ht="28.5" customHeight="1">
      <c r="A111" s="27">
        <v>48.01</v>
      </c>
      <c r="B111" s="39" t="s">
        <v>164</v>
      </c>
      <c r="C111" s="28" t="s">
        <v>43</v>
      </c>
      <c r="D111" s="36">
        <v>11</v>
      </c>
      <c r="E111" s="41" t="s">
        <v>86</v>
      </c>
      <c r="F111" s="44">
        <v>362.6</v>
      </c>
      <c r="G111" s="20"/>
      <c r="H111" s="20"/>
      <c r="I111" s="30" t="s">
        <v>38</v>
      </c>
      <c r="J111" s="15">
        <f>IF(I111="Less(-)",-1,1)</f>
        <v>1</v>
      </c>
      <c r="K111" s="16" t="s">
        <v>51</v>
      </c>
      <c r="L111" s="16" t="s">
        <v>6</v>
      </c>
      <c r="M111" s="33"/>
      <c r="N111" s="20"/>
      <c r="O111" s="20"/>
      <c r="P111" s="31"/>
      <c r="Q111" s="20"/>
      <c r="R111" s="20"/>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61">
        <f>total_amount_ba($B$2,$D$2,D111,F111,J111,K111,M111)</f>
        <v>3988.6</v>
      </c>
      <c r="BB111" s="62">
        <f>BA111+SUM(N111:AZ111)</f>
        <v>3988.6</v>
      </c>
      <c r="BC111" s="32" t="str">
        <f>SpellNumber(L111,BB111)</f>
        <v>INR  Three Thousand Nine Hundred &amp; Eighty Eight  and Paise Sixty Only</v>
      </c>
      <c r="IE111" s="19">
        <v>2</v>
      </c>
      <c r="IF111" s="19" t="s">
        <v>33</v>
      </c>
      <c r="IG111" s="19" t="s">
        <v>44</v>
      </c>
      <c r="IH111" s="19">
        <v>10</v>
      </c>
      <c r="II111" s="19" t="s">
        <v>37</v>
      </c>
    </row>
    <row r="112" spans="1:243" s="18" customFormat="1" ht="22.5" customHeight="1">
      <c r="A112" s="27">
        <v>49</v>
      </c>
      <c r="B112" s="39" t="s">
        <v>165</v>
      </c>
      <c r="C112" s="28" t="s">
        <v>32</v>
      </c>
      <c r="D112" s="29"/>
      <c r="E112" s="41"/>
      <c r="F112" s="66"/>
      <c r="G112" s="14"/>
      <c r="H112" s="14"/>
      <c r="I112" s="30"/>
      <c r="J112" s="15"/>
      <c r="K112" s="16"/>
      <c r="L112" s="16"/>
      <c r="M112" s="17"/>
      <c r="N112" s="20"/>
      <c r="O112" s="20"/>
      <c r="P112" s="31"/>
      <c r="Q112" s="20"/>
      <c r="R112" s="20"/>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59"/>
      <c r="BB112" s="60"/>
      <c r="BC112" s="32"/>
      <c r="IE112" s="19">
        <v>1</v>
      </c>
      <c r="IF112" s="19" t="s">
        <v>33</v>
      </c>
      <c r="IG112" s="19" t="s">
        <v>34</v>
      </c>
      <c r="IH112" s="19">
        <v>10</v>
      </c>
      <c r="II112" s="19" t="s">
        <v>35</v>
      </c>
    </row>
    <row r="113" spans="1:243" s="18" customFormat="1" ht="20.25" customHeight="1">
      <c r="A113" s="27">
        <v>49.01</v>
      </c>
      <c r="B113" s="39" t="s">
        <v>166</v>
      </c>
      <c r="C113" s="28" t="s">
        <v>43</v>
      </c>
      <c r="D113" s="36">
        <v>20</v>
      </c>
      <c r="E113" s="41" t="s">
        <v>89</v>
      </c>
      <c r="F113" s="44">
        <v>52.5</v>
      </c>
      <c r="G113" s="20"/>
      <c r="H113" s="20"/>
      <c r="I113" s="30" t="s">
        <v>38</v>
      </c>
      <c r="J113" s="15">
        <f>IF(I113="Less(-)",-1,1)</f>
        <v>1</v>
      </c>
      <c r="K113" s="16" t="s">
        <v>51</v>
      </c>
      <c r="L113" s="16" t="s">
        <v>6</v>
      </c>
      <c r="M113" s="33"/>
      <c r="N113" s="20"/>
      <c r="O113" s="20"/>
      <c r="P113" s="31"/>
      <c r="Q113" s="20"/>
      <c r="R113" s="20"/>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61">
        <f>total_amount_ba($B$2,$D$2,D113,F113,J113,K113,M113)</f>
        <v>1050</v>
      </c>
      <c r="BB113" s="62">
        <f>BA113+SUM(N113:AZ113)</f>
        <v>1050</v>
      </c>
      <c r="BC113" s="32" t="str">
        <f>SpellNumber(L113,BB113)</f>
        <v>INR  One Thousand  &amp;Fifty  Only</v>
      </c>
      <c r="IE113" s="19">
        <v>2</v>
      </c>
      <c r="IF113" s="19" t="s">
        <v>33</v>
      </c>
      <c r="IG113" s="19" t="s">
        <v>44</v>
      </c>
      <c r="IH113" s="19">
        <v>10</v>
      </c>
      <c r="II113" s="19" t="s">
        <v>37</v>
      </c>
    </row>
    <row r="114" spans="1:243" s="18" customFormat="1" ht="28.5" customHeight="1">
      <c r="A114" s="27">
        <v>50</v>
      </c>
      <c r="B114" s="39" t="s">
        <v>83</v>
      </c>
      <c r="C114" s="28" t="s">
        <v>43</v>
      </c>
      <c r="D114" s="36">
        <v>20</v>
      </c>
      <c r="E114" s="41" t="s">
        <v>90</v>
      </c>
      <c r="F114" s="44">
        <v>339</v>
      </c>
      <c r="G114" s="20"/>
      <c r="H114" s="20"/>
      <c r="I114" s="30" t="s">
        <v>38</v>
      </c>
      <c r="J114" s="15">
        <f>IF(I114="Less(-)",-1,1)</f>
        <v>1</v>
      </c>
      <c r="K114" s="16" t="s">
        <v>51</v>
      </c>
      <c r="L114" s="16" t="s">
        <v>6</v>
      </c>
      <c r="M114" s="33"/>
      <c r="N114" s="20"/>
      <c r="O114" s="20"/>
      <c r="P114" s="31"/>
      <c r="Q114" s="20"/>
      <c r="R114" s="20"/>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61">
        <f>total_amount_ba($B$2,$D$2,D114,F114,J114,K114,M114)</f>
        <v>6780</v>
      </c>
      <c r="BB114" s="62">
        <f>BA114+SUM(N114:AZ114)</f>
        <v>6780</v>
      </c>
      <c r="BC114" s="32" t="str">
        <f>SpellNumber(L114,BB114)</f>
        <v>INR  Six Thousand Seven Hundred &amp; Eighty  Only</v>
      </c>
      <c r="IE114" s="19">
        <v>2</v>
      </c>
      <c r="IF114" s="19" t="s">
        <v>33</v>
      </c>
      <c r="IG114" s="19" t="s">
        <v>44</v>
      </c>
      <c r="IH114" s="19">
        <v>10</v>
      </c>
      <c r="II114" s="19" t="s">
        <v>37</v>
      </c>
    </row>
    <row r="115" spans="1:243" s="18" customFormat="1" ht="34.5" customHeight="1">
      <c r="A115" s="34" t="s">
        <v>49</v>
      </c>
      <c r="B115" s="34"/>
      <c r="C115" s="30"/>
      <c r="D115" s="30"/>
      <c r="E115" s="30"/>
      <c r="F115" s="30"/>
      <c r="G115" s="30"/>
      <c r="H115" s="67"/>
      <c r="I115" s="67"/>
      <c r="J115" s="67"/>
      <c r="K115" s="67"/>
      <c r="L115" s="30"/>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37">
        <f>BB115</f>
        <v>1902799.46</v>
      </c>
      <c r="BB115" s="37">
        <f>SUM(BB13:BB114)</f>
        <v>1902799.46</v>
      </c>
      <c r="BC115" s="32" t="str">
        <f>SpellNumber($E$2,BB115)</f>
        <v>INR  Nineteen Lakh Two Thousand Seven Hundred &amp; Ninety Nine  and Paise Forty Six Only</v>
      </c>
      <c r="IE115" s="19">
        <v>4</v>
      </c>
      <c r="IF115" s="19" t="s">
        <v>41</v>
      </c>
      <c r="IG115" s="19" t="s">
        <v>48</v>
      </c>
      <c r="IH115" s="19">
        <v>10</v>
      </c>
      <c r="II115" s="19" t="s">
        <v>37</v>
      </c>
    </row>
    <row r="116" spans="1:243" s="21" customFormat="1" ht="33.75" customHeight="1">
      <c r="A116" s="34" t="s">
        <v>53</v>
      </c>
      <c r="B116" s="34"/>
      <c r="C116" s="68"/>
      <c r="D116" s="69"/>
      <c r="E116" s="70" t="s">
        <v>56</v>
      </c>
      <c r="F116" s="71"/>
      <c r="G116" s="72"/>
      <c r="H116" s="17"/>
      <c r="I116" s="17"/>
      <c r="J116" s="17"/>
      <c r="K116" s="73"/>
      <c r="L116" s="74"/>
      <c r="M116" s="75"/>
      <c r="N116" s="17"/>
      <c r="O116" s="15"/>
      <c r="P116" s="15"/>
      <c r="Q116" s="15"/>
      <c r="R116" s="15"/>
      <c r="S116" s="15"/>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38">
        <f>IF(ISBLANK(F116),0,IF(E116="Excess (+)",ROUND(BA115+(BA115*F116),2),IF(E116="Less (-)",ROUND(BA115+(BA115*F116*(-1)),2),IF(E116="At Par",BA115,0))))</f>
        <v>0</v>
      </c>
      <c r="BB116" s="76">
        <f>ROUND(BA116,0)</f>
        <v>0</v>
      </c>
      <c r="BC116" s="32" t="str">
        <f>SpellNumber($E$2,BA116)</f>
        <v>INR Zero Only</v>
      </c>
      <c r="IE116" s="22"/>
      <c r="IF116" s="22"/>
      <c r="IG116" s="22"/>
      <c r="IH116" s="22"/>
      <c r="II116" s="22"/>
    </row>
    <row r="117" spans="1:243" s="21" customFormat="1" ht="41.25" customHeight="1">
      <c r="A117" s="34" t="s">
        <v>52</v>
      </c>
      <c r="B117" s="34"/>
      <c r="C117" s="77" t="str">
        <f>SpellNumber($E$2,BA116)</f>
        <v>INR Zero Only</v>
      </c>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IE117" s="22"/>
      <c r="IF117" s="22"/>
      <c r="IG117" s="22"/>
      <c r="IH117" s="22"/>
      <c r="II117" s="22"/>
    </row>
    <row r="118" spans="3:243" s="11" customFormat="1" ht="15">
      <c r="C118" s="23"/>
      <c r="D118" s="23"/>
      <c r="E118" s="23"/>
      <c r="F118" s="23"/>
      <c r="G118" s="23"/>
      <c r="H118" s="23"/>
      <c r="I118" s="23"/>
      <c r="J118" s="23"/>
      <c r="K118" s="23"/>
      <c r="L118" s="23"/>
      <c r="M118" s="23"/>
      <c r="O118" s="23"/>
      <c r="BA118" s="23"/>
      <c r="BC118" s="23"/>
      <c r="IE118" s="12"/>
      <c r="IF118" s="12"/>
      <c r="IG118" s="12"/>
      <c r="IH118" s="12"/>
      <c r="II118" s="12"/>
    </row>
    <row r="119" ht="15"/>
    <row r="120" ht="15"/>
    <row r="121" ht="15"/>
    <row r="122" ht="15"/>
    <row r="123" ht="15"/>
    <row r="124" ht="15"/>
    <row r="125" ht="15"/>
    <row r="126" ht="15"/>
    <row r="127" ht="15"/>
    <row r="129" ht="15"/>
    <row r="131" ht="15"/>
    <row r="132" ht="15"/>
    <row r="134" ht="15"/>
    <row r="135" ht="15"/>
    <row r="136" ht="15"/>
    <row r="137" ht="15"/>
    <row r="138" ht="15"/>
    <row r="139" ht="15"/>
    <row r="140" ht="15"/>
    <row r="141" ht="15"/>
    <row r="144" ht="15"/>
    <row r="145" ht="15"/>
    <row r="146" ht="15"/>
    <row r="147" ht="15"/>
    <row r="148" ht="15"/>
    <row r="149" ht="15"/>
    <row r="150" ht="15"/>
    <row r="151" ht="15"/>
    <row r="152" ht="15"/>
    <row r="153" ht="15"/>
    <row r="154" ht="15"/>
    <row r="155" ht="15"/>
    <row r="157" ht="15"/>
    <row r="158" ht="15"/>
    <row r="159" ht="15"/>
    <row r="160" ht="15"/>
    <row r="161" ht="15"/>
    <row r="162" ht="15"/>
    <row r="164" ht="15"/>
    <row r="165" ht="15"/>
    <row r="166" ht="15"/>
    <row r="168" ht="15"/>
    <row r="169" ht="15"/>
    <row r="170" ht="15"/>
    <row r="171" ht="15"/>
    <row r="172" ht="15"/>
    <row r="173" ht="15"/>
    <row r="175" ht="15"/>
    <row r="176" ht="15"/>
  </sheetData>
  <sheetProtection password="DF1A" sheet="1" selectLockedCells="1"/>
  <mergeCells count="8">
    <mergeCell ref="A9:BC9"/>
    <mergeCell ref="C117:BC117"/>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6">
      <formula1>IF(E116="Select",-1,IF(E116="At Par",0,0))</formula1>
      <formula2>IF(E116="Select",-1,IF(E116="At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6">
      <formula1>0</formula1>
      <formula2>IF(E116&lt;&gt;"Select",99.9,0)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6">
      <formula1>0</formula1>
      <formula2>99.9</formula2>
    </dataValidation>
    <dataValidation type="list" allowBlank="1" showInputMessage="1" showErrorMessage="1" sqref="E116">
      <formula1>"Select, Excess (+), Less (-)"</formula1>
    </dataValidation>
    <dataValidation type="decimal" allowBlank="1" showInputMessage="1" showErrorMessage="1" promptTitle="Rate Entry" prompt="Please enter VAT charges in Rupees for this item. " errorTitle="Invaid Entry" error="Only Numeric Values are allowed. " sqref="M81:M83 M77 M75 M73 M50 M48 M52 M55 M57 M60 M62:M63 M65 M70:M71 M67:M68 M79 M85 M87:M88 M90 M92 M94:M95 M97 M99:M101 M103:M104 M106 M108:M109 M111 M113:M114 M44 M34:M38 M40 M42 M32 M46 M29:M30 M14:M15 M27 M21:M23 M25 M19 M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14">
      <formula1>0</formula1>
      <formula2>999999999999999</formula2>
    </dataValidation>
    <dataValidation type="list" allowBlank="1" showInputMessage="1" showErrorMessage="1" sqref="L13:L11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114 D13:D114">
      <formula1>0</formula1>
      <formula2>999999999999999</formula2>
    </dataValidation>
    <dataValidation allowBlank="1" showInputMessage="1" showErrorMessage="1" promptTitle="Units" prompt="Please enter Units in text" sqref="E13:E114"/>
    <dataValidation type="decimal" allowBlank="1" showInputMessage="1" showErrorMessage="1" promptTitle="Rate Entry" prompt="Please enter the Inspection Charges in Rupees for this item. " errorTitle="Invaid Entry" error="Only Numeric Values are allowed. " sqref="Q13:Q1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14">
      <formula1>0</formula1>
      <formula2>999999999999999</formula2>
    </dataValidation>
    <dataValidation allowBlank="1" showInputMessage="1" showErrorMessage="1" promptTitle="Itemcode/Make" prompt="Please enter text" sqref="C13:C114"/>
    <dataValidation type="decimal" allowBlank="1" showInputMessage="1" showErrorMessage="1" errorTitle="Invalid Entry" error="Only Numeric Values are allowed. " sqref="A13:A114">
      <formula1>0</formula1>
      <formula2>999999999999999</formula2>
    </dataValidation>
    <dataValidation type="list" showInputMessage="1" showErrorMessage="1" sqref="I13:I114">
      <formula1>"Excess(+), Less(-)"</formula1>
    </dataValidation>
    <dataValidation allowBlank="1" showInputMessage="1" showErrorMessage="1" promptTitle="Addition / Deduction" prompt="Please Choose the correct One" sqref="J13:J114"/>
    <dataValidation type="list" allowBlank="1" showInputMessage="1" showErrorMessage="1" sqref="C2">
      <formula1>"Normal, SingleWindow, Alternate"</formula1>
    </dataValidation>
    <dataValidation type="list" allowBlank="1" showInputMessage="1" showErrorMessage="1" sqref="K13:K114">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55" t="s">
        <v>2</v>
      </c>
      <c r="F6" s="55"/>
      <c r="G6" s="55"/>
      <c r="H6" s="55"/>
      <c r="I6" s="55"/>
      <c r="J6" s="55"/>
      <c r="K6" s="55"/>
    </row>
    <row r="7" spans="5:11" ht="15">
      <c r="E7" s="55"/>
      <c r="F7" s="55"/>
      <c r="G7" s="55"/>
      <c r="H7" s="55"/>
      <c r="I7" s="55"/>
      <c r="J7" s="55"/>
      <c r="K7" s="55"/>
    </row>
    <row r="8" spans="5:11" ht="15">
      <c r="E8" s="55"/>
      <c r="F8" s="55"/>
      <c r="G8" s="55"/>
      <c r="H8" s="55"/>
      <c r="I8" s="55"/>
      <c r="J8" s="55"/>
      <c r="K8" s="55"/>
    </row>
    <row r="9" spans="5:11" ht="15">
      <c r="E9" s="55"/>
      <c r="F9" s="55"/>
      <c r="G9" s="55"/>
      <c r="H9" s="55"/>
      <c r="I9" s="55"/>
      <c r="J9" s="55"/>
      <c r="K9" s="55"/>
    </row>
    <row r="10" spans="5:11" ht="15">
      <c r="E10" s="55"/>
      <c r="F10" s="55"/>
      <c r="G10" s="55"/>
      <c r="H10" s="55"/>
      <c r="I10" s="55"/>
      <c r="J10" s="55"/>
      <c r="K10" s="55"/>
    </row>
    <row r="11" spans="5:11" ht="15">
      <c r="E11" s="55"/>
      <c r="F11" s="55"/>
      <c r="G11" s="55"/>
      <c r="H11" s="55"/>
      <c r="I11" s="55"/>
      <c r="J11" s="55"/>
      <c r="K11" s="55"/>
    </row>
    <row r="12" spans="5:11" ht="15">
      <c r="E12" s="55"/>
      <c r="F12" s="55"/>
      <c r="G12" s="55"/>
      <c r="H12" s="55"/>
      <c r="I12" s="55"/>
      <c r="J12" s="55"/>
      <c r="K12" s="55"/>
    </row>
    <row r="13" spans="5:11" ht="15">
      <c r="E13" s="55"/>
      <c r="F13" s="55"/>
      <c r="G13" s="55"/>
      <c r="H13" s="55"/>
      <c r="I13" s="55"/>
      <c r="J13" s="55"/>
      <c r="K13" s="55"/>
    </row>
    <row r="14" spans="5:11" ht="15">
      <c r="E14" s="55"/>
      <c r="F14" s="55"/>
      <c r="G14" s="55"/>
      <c r="H14" s="55"/>
      <c r="I14" s="55"/>
      <c r="J14" s="55"/>
      <c r="K14" s="5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2018-07-18T08:58:31Z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