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<sst xmlns="http://schemas.openxmlformats.org/spreadsheetml/2006/main" count="208" uniqueCount="81">
  <si>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</si>
  <si>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</si>
  <si>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</si>
  <si>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</si>
  <si>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</si>
  <si>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</si>
  <si>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</si>
  <si>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</si>
  <si>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</si>
  <si>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</si>
  <si>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</si>
  <si>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</si>
  <si>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</si>
  <si>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</si>
  <si>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</si>
  <si>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</si>
  <si>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</si>
  <si>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</si>
  <si>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</si>
  <si>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</si>
  <si>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</si>
  <si>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</si>
  <si>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</si>
  <si>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</si>
  <si>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</si>
  <si>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</si>
  <si>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</si>
  <si>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</si>
  <si>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</si>
  <si>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</si>
  <si>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</si>
  <si>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</si>
  <si>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</si>
  <si>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</si>
  <si>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</si>
  <si>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</si>
  <si>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</si>
  <si>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</si>
  <si>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</si>
  <si>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</si>
  <si>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</si>
  <si>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</si>
  <si>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</si>
  <si>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</si>
  <si>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</si>
  <si>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</si>
  <si>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</si>
  <si>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</si>
  <si>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item5</t>
  </si>
  <si>
    <t>Total in Figures</t>
  </si>
  <si>
    <t>Percentage</t>
  </si>
  <si>
    <t>Full Conversion</t>
  </si>
  <si>
    <t>Quoted Rate in Words</t>
  </si>
  <si>
    <t>Quoted Rate in Figures</t>
  </si>
  <si>
    <t>IOCL</t>
  </si>
  <si>
    <t>Select, At Par, Excess (+), Less (-)</t>
  </si>
  <si>
    <t>Select</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</si>
  <si>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</si>
  <si>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</si>
  <si>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</si>
  <si>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r>
      <t xml:space="preserve">Dismantling tile work in floors and roofs laid in cement mortar including stacking material within 50 metres lead. </t>
    </r>
    <r>
      <rPr>
        <b/>
        <sz val="12"/>
        <rFont val="Arial"/>
        <family val="2"/>
      </rPr>
      <t xml:space="preserve"> </t>
    </r>
  </si>
  <si>
    <r>
      <t xml:space="preserve"> For thickness of tiles 10 mm to 25 mm </t>
    </r>
    <r>
      <rPr>
        <b/>
        <sz val="12"/>
        <rFont val="Arial"/>
        <family val="2"/>
      </rPr>
      <t xml:space="preserve">(15.23.1) </t>
    </r>
  </si>
  <si>
    <t xml:space="preserve">Demolishing cement concrete manually/ by mechanical means including disposal of material within 50 metres lead as per direction of Engineer - in - charge.
</t>
  </si>
  <si>
    <r>
      <t xml:space="preserve"> Nominal concrete 1:3:6 or richer mix (i/c equivalent design mix) </t>
    </r>
    <r>
      <rPr>
        <b/>
        <sz val="12"/>
        <rFont val="Arial"/>
        <family val="2"/>
      </rPr>
      <t>(15.2.1)</t>
    </r>
  </si>
  <si>
    <t>Providing and laying Vitrified tiles in floor with different sizes (thickness to be specified by the manufacturer), with water absorption less than 0.08% and conforming to IS:15622 ,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</si>
  <si>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r>
      <t xml:space="preserve">Size of Tile 600x600 mm  </t>
    </r>
    <r>
      <rPr>
        <b/>
        <sz val="12"/>
        <rFont val="Arial"/>
        <family val="2"/>
      </rPr>
      <t>(11.49.2)</t>
    </r>
  </si>
  <si>
    <t xml:space="preserve">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3.3kg/sqm   including grouting the joints with white cement and matching pigments etc., complete.
</t>
  </si>
  <si>
    <t xml:space="preserve"> Providing and laying Vitrified tiles in different sizes (thickness to be specified by the manufacturer), with water absorption less than 0.08% and conforming to IS: 15622, of approved brand &amp; manufacturer, in all colours and shade, in skirting, riser of steps, laid with cement based high polymer modified quick set tile adhesive (water based) conforming to IS: 15477, in average 6 mm thickness, including grouting of joints (Payment for grouting of joints to be made separately).
</t>
  </si>
  <si>
    <r>
      <t xml:space="preserve">Size of Tile 600x600 mm  </t>
    </r>
    <r>
      <rPr>
        <b/>
        <sz val="12"/>
        <rFont val="Arial"/>
        <family val="2"/>
      </rPr>
      <t>(11.47.2)</t>
    </r>
  </si>
  <si>
    <t xml:space="preserve">  12 mm cement plaster of mix :
</t>
  </si>
  <si>
    <r>
      <t xml:space="preserve"> 1:6 (1 cement: 6 coarse sand)   </t>
    </r>
    <r>
      <rPr>
        <b/>
        <sz val="12"/>
        <rFont val="Arial"/>
        <family val="2"/>
      </rPr>
      <t>(13.4.2)</t>
    </r>
  </si>
  <si>
    <r>
      <t xml:space="preserve"> Deduct for not using 20 mm thick cement mortar 1:4 (1 cement : 4 coarse sand) bedding in laying of floor tiles and jointing with grey cement slurry @ 3.3kg/sqm </t>
    </r>
    <r>
      <rPr>
        <b/>
        <sz val="12"/>
        <rFont val="Arial"/>
        <family val="2"/>
      </rPr>
      <t>(11.42)</t>
    </r>
    <r>
      <rPr>
        <sz val="12"/>
        <rFont val="Arial"/>
        <family val="2"/>
      </rPr>
      <t xml:space="preserve">
</t>
    </r>
  </si>
  <si>
    <r>
      <t xml:space="preserve">  Fixing glazed/ Ceramic/ Vitrified floor tiles with cement based high polymer modified quick-set tile adhesive (Water based) conforming to IS: 15477, in average 3mm thickness. </t>
    </r>
    <r>
      <rPr>
        <b/>
        <sz val="12"/>
        <rFont val="Arial"/>
        <family val="2"/>
      </rPr>
      <t>(11.43)</t>
    </r>
    <r>
      <rPr>
        <sz val="12"/>
        <rFont val="Arial"/>
        <family val="2"/>
      </rPr>
      <t xml:space="preserve">
</t>
    </r>
  </si>
  <si>
    <r>
      <t xml:space="preserve"> Carriage of malba </t>
    </r>
    <r>
      <rPr>
        <b/>
        <sz val="12"/>
        <rFont val="Arial"/>
        <family val="2"/>
      </rPr>
      <t xml:space="preserve">(approved rate ) </t>
    </r>
  </si>
  <si>
    <t>sqm</t>
  </si>
  <si>
    <t>Sqm</t>
  </si>
  <si>
    <t>Per Trip</t>
  </si>
  <si>
    <t>cum</t>
  </si>
  <si>
    <r>
      <t>Tender Inviting Authority:</t>
    </r>
    <r>
      <rPr>
        <sz val="11"/>
        <color indexed="8"/>
        <rFont val="Arial"/>
        <family val="2"/>
      </rPr>
      <t xml:space="preserve"> IWD, IIT(BHU), Varanasi</t>
    </r>
  </si>
  <si>
    <r>
      <t>Name of Work:</t>
    </r>
    <r>
      <rPr>
        <sz val="11"/>
        <color indexed="8"/>
        <rFont val="Arial"/>
        <family val="2"/>
      </rPr>
      <t xml:space="preserve"> Providing and laying vitrified floor tiles in mesh hall and kitchen area of Vishwesharaiya Hostel, IIT(BHU),Varanasi.</t>
    </r>
  </si>
  <si>
    <t>Contract No:  IIT (BHU)/IWD/CT/03/2018-19/649, dated 11.06.2018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</si>
</sst>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s>
  <fonts count="8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Arial"/>
      <family val="2"/>
    </font>
    <font>
      <b/>
      <sz val="12"/>
      <name val="Arial"/>
      <family val="2"/>
    </font>
    <font>
      <sz val="12"/>
      <name val="Arial Narrow"/>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2"/>
      <color indexed="16"/>
      <name val="Arial"/>
      <family val="2"/>
    </font>
    <font>
      <b/>
      <sz val="14"/>
      <color indexed="57"/>
      <name val="Arial"/>
      <family val="2"/>
    </font>
    <font>
      <b/>
      <sz val="11"/>
      <color indexed="16"/>
      <name val="Arial"/>
      <family val="2"/>
    </font>
    <font>
      <sz val="12"/>
      <color indexed="8"/>
      <name val="Bookman Old Style"/>
      <family val="1"/>
    </font>
    <font>
      <b/>
      <u val="single"/>
      <sz val="16"/>
      <color indexed="10"/>
      <name val="Arial"/>
      <family val="2"/>
    </font>
    <font>
      <sz val="11"/>
      <color indexed="8"/>
      <name val="Bookman Old Style"/>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2"/>
      <color rgb="FF800000"/>
      <name val="Arial"/>
      <family val="2"/>
    </font>
    <font>
      <b/>
      <sz val="14"/>
      <color theme="6" tint="-0.4999699890613556"/>
      <name val="Arial"/>
      <family val="2"/>
    </font>
    <font>
      <b/>
      <sz val="11"/>
      <color rgb="FF800000"/>
      <name val="Arial"/>
      <family val="2"/>
    </font>
    <font>
      <sz val="12"/>
      <color theme="1"/>
      <name val="Bookman Old Style"/>
      <family val="1"/>
    </font>
    <font>
      <sz val="11"/>
      <color theme="1"/>
      <name val="Bookman Old Style"/>
      <family val="1"/>
    </font>
    <font>
      <b/>
      <u val="single"/>
      <sz val="16"/>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right style="thin"/>
      <top style="thin"/>
      <bottom style="dotted"/>
    </border>
    <border>
      <left>
        <color indexed="63"/>
      </left>
      <right>
        <color indexed="63"/>
      </right>
      <top>
        <color indexed="63"/>
      </top>
      <bottom style="thin"/>
    </border>
    <border>
      <left/>
      <right/>
      <top/>
      <bottom style="hair"/>
    </border>
    <border>
      <left style="thin"/>
      <right/>
      <top style="thin"/>
      <bottom style="dotted"/>
    </border>
    <border>
      <left style="thin"/>
      <right style="thin"/>
      <top style="thin"/>
      <bottom style="dotted"/>
    </border>
    <border>
      <left style="thin"/>
      <right style="thin"/>
      <top/>
      <bottom style="hair"/>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6" fillId="0" borderId="0" xfId="57" applyNumberFormat="1" applyFont="1" applyFill="1" applyBorder="1" applyAlignment="1" applyProtection="1">
      <alignment vertical="center"/>
      <protection locked="0"/>
    </xf>
    <xf numFmtId="0" fontId="66"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6"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6"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6"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6"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8"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6" fillId="0" borderId="0" xfId="57" applyNumberFormat="1" applyFont="1" applyFill="1" applyAlignment="1" applyProtection="1">
      <alignment vertical="top"/>
      <protection/>
    </xf>
    <xf numFmtId="0" fontId="0" fillId="0" borderId="0" xfId="57" applyNumberFormat="1" applyFill="1">
      <alignment/>
      <protection/>
    </xf>
    <xf numFmtId="0" fontId="69" fillId="0" borderId="0" xfId="57" applyNumberFormat="1" applyFont="1" applyFill="1">
      <alignment/>
      <protection/>
    </xf>
    <xf numFmtId="0" fontId="70"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71"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72"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3" fillId="33" borderId="10" xfId="59" applyNumberFormat="1" applyFont="1" applyFill="1" applyBorder="1" applyAlignment="1" applyProtection="1">
      <alignment vertical="center" wrapText="1"/>
      <protection locked="0"/>
    </xf>
    <xf numFmtId="0" fontId="68"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66"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4" fillId="0" borderId="11" xfId="59" applyNumberFormat="1" applyFont="1" applyFill="1" applyBorder="1" applyAlignment="1">
      <alignment vertical="top"/>
      <protection/>
    </xf>
    <xf numFmtId="10" fontId="75"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17" fillId="0" borderId="21" xfId="0" applyFont="1" applyBorder="1" applyAlignment="1">
      <alignment horizontal="justify" vertical="justify" wrapText="1" shrinkToFit="1"/>
    </xf>
    <xf numFmtId="0" fontId="17" fillId="0" borderId="22" xfId="0" applyFont="1" applyBorder="1" applyAlignment="1">
      <alignment horizontal="justify" vertical="justify" wrapText="1" shrinkToFit="1"/>
    </xf>
    <xf numFmtId="0" fontId="17" fillId="0" borderId="23" xfId="0" applyFont="1" applyBorder="1" applyAlignment="1">
      <alignment horizontal="justify" vertical="justify" wrapText="1" shrinkToFit="1"/>
    </xf>
    <xf numFmtId="0" fontId="17" fillId="0" borderId="24" xfId="0" applyFont="1" applyBorder="1" applyAlignment="1">
      <alignment horizontal="justify" vertical="justify" wrapText="1" shrinkToFit="1"/>
    </xf>
    <xf numFmtId="0" fontId="17" fillId="0" borderId="14" xfId="0" applyFont="1" applyBorder="1" applyAlignment="1">
      <alignment horizontal="justify" vertical="justify" wrapText="1" shrinkToFit="1"/>
    </xf>
    <xf numFmtId="0" fontId="17" fillId="0" borderId="0" xfId="0" applyFont="1" applyBorder="1" applyAlignment="1">
      <alignment horizontal="justify" vertical="justify" wrapText="1"/>
    </xf>
    <xf numFmtId="166" fontId="76" fillId="34" borderId="25" xfId="0" applyNumberFormat="1" applyFont="1" applyFill="1" applyBorder="1" applyAlignment="1">
      <alignment horizontal="center" wrapText="1"/>
    </xf>
    <xf numFmtId="2" fontId="76" fillId="34" borderId="25" xfId="0" applyNumberFormat="1" applyFont="1" applyFill="1" applyBorder="1" applyAlignment="1">
      <alignment horizontal="center"/>
    </xf>
    <xf numFmtId="166" fontId="77" fillId="34" borderId="12" xfId="0" applyNumberFormat="1" applyFont="1" applyFill="1" applyBorder="1" applyAlignment="1">
      <alignment horizontal="center" vertical="top" wrapText="1"/>
    </xf>
    <xf numFmtId="2" fontId="77" fillId="34" borderId="12" xfId="0" applyNumberFormat="1" applyFont="1" applyFill="1" applyBorder="1" applyAlignment="1">
      <alignment horizontal="center" vertical="top"/>
    </xf>
    <xf numFmtId="0" fontId="18" fillId="0" borderId="26" xfId="0" applyFont="1" applyBorder="1" applyAlignment="1">
      <alignment horizontal="center" vertical="top"/>
    </xf>
    <xf numFmtId="2" fontId="19" fillId="0" borderId="12" xfId="0" applyNumberFormat="1" applyFont="1" applyFill="1" applyBorder="1" applyAlignment="1">
      <alignment horizontal="center" vertical="top" wrapText="1"/>
    </xf>
    <xf numFmtId="166" fontId="76" fillId="34" borderId="26" xfId="0" applyNumberFormat="1" applyFont="1" applyFill="1" applyBorder="1" applyAlignment="1">
      <alignment horizontal="center" vertical="top" wrapText="1"/>
    </xf>
    <xf numFmtId="2" fontId="76" fillId="34" borderId="26" xfId="0" applyNumberFormat="1" applyFont="1" applyFill="1" applyBorder="1" applyAlignment="1">
      <alignment horizontal="center" vertical="top"/>
    </xf>
    <xf numFmtId="166" fontId="76" fillId="34" borderId="12" xfId="0" applyNumberFormat="1" applyFont="1" applyFill="1" applyBorder="1" applyAlignment="1">
      <alignment horizontal="center" vertical="top" wrapText="1"/>
    </xf>
    <xf numFmtId="2" fontId="76" fillId="34" borderId="12" xfId="0" applyNumberFormat="1" applyFont="1" applyFill="1" applyBorder="1" applyAlignment="1">
      <alignment horizontal="center" vertical="top"/>
    </xf>
    <xf numFmtId="166" fontId="76" fillId="34" borderId="25" xfId="0" applyNumberFormat="1" applyFont="1" applyFill="1" applyBorder="1" applyAlignment="1">
      <alignment horizontal="center" vertical="top" wrapText="1"/>
    </xf>
    <xf numFmtId="2" fontId="76" fillId="34" borderId="25" xfId="0" applyNumberFormat="1" applyFont="1" applyFill="1" applyBorder="1" applyAlignment="1">
      <alignment horizontal="center" vertical="top"/>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7" fillId="0" borderId="22"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ell\Deskto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ell\Desktop\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31"/>
  <sheetViews>
    <sheetView showGridLines="0" zoomScale="75" zoomScaleNormal="75" zoomScalePageLayoutView="0" workbookViewId="0" topLeftCell="A1">
      <selection activeCell="A7" sqref="A7:BC7"/>
    </sheetView>
  </sheetViews>
  <sheetFormatPr defaultColWidth="9.140625" defaultRowHeight="15"/>
  <cols>
    <col min="1" max="1" width="14.8515625" style="27" customWidth="1"/>
    <col min="2" max="2" width="73.8515625" style="27" customWidth="1"/>
    <col min="3" max="3" width="23.421875" style="27" hidden="1" customWidth="1"/>
    <col min="4" max="4" width="15.140625" style="27" customWidth="1"/>
    <col min="5" max="5" width="14.140625" style="27" customWidth="1"/>
    <col min="6" max="6" width="15.57421875" style="27" customWidth="1"/>
    <col min="7" max="7" width="14.140625" style="27" hidden="1" customWidth="1"/>
    <col min="8" max="10" width="12.140625" style="27" hidden="1" customWidth="1"/>
    <col min="11" max="11" width="19.57421875" style="27" hidden="1" customWidth="1"/>
    <col min="12" max="12" width="14.28125" style="27" hidden="1" customWidth="1"/>
    <col min="13" max="13" width="17.421875" style="27" hidden="1" customWidth="1"/>
    <col min="14" max="14" width="15.28125" style="58" hidden="1" customWidth="1"/>
    <col min="15" max="15" width="14.28125" style="27" hidden="1" customWidth="1"/>
    <col min="16" max="16" width="17.28125" style="27" hidden="1" customWidth="1"/>
    <col min="17" max="17" width="18.421875" style="27" hidden="1" customWidth="1"/>
    <col min="18" max="18" width="17.421875" style="27" hidden="1" customWidth="1"/>
    <col min="19" max="19" width="14.7109375" style="27" hidden="1" customWidth="1"/>
    <col min="20" max="20" width="14.8515625" style="27" hidden="1" customWidth="1"/>
    <col min="21" max="21" width="16.421875" style="27" hidden="1" customWidth="1"/>
    <col min="22" max="22" width="13.00390625" style="27" hidden="1" customWidth="1"/>
    <col min="23" max="51" width="9.140625" style="27" hidden="1" customWidth="1"/>
    <col min="52" max="52" width="10.28125" style="27" hidden="1" customWidth="1"/>
    <col min="53" max="53" width="21.7109375" style="27" hidden="1" customWidth="1"/>
    <col min="54" max="54" width="18.8515625" style="27" customWidth="1"/>
    <col min="55" max="55" width="50.140625" style="27" customWidth="1"/>
    <col min="56" max="238" width="9.140625" style="27" customWidth="1"/>
    <col min="239" max="243" width="9.140625" style="28" customWidth="1"/>
    <col min="244" max="16384" width="9.140625" style="27" customWidth="1"/>
  </cols>
  <sheetData>
    <row r="1" spans="1:243" s="1" customFormat="1" ht="27" customHeight="1">
      <c r="A1" s="91" t="str">
        <f>B2&amp;" BoQ"</f>
        <v>Percentage BoQ</v>
      </c>
      <c r="B1" s="91"/>
      <c r="C1" s="91"/>
      <c r="D1" s="91"/>
      <c r="E1" s="91"/>
      <c r="F1" s="91"/>
      <c r="G1" s="91"/>
      <c r="H1" s="91"/>
      <c r="I1" s="91"/>
      <c r="J1" s="91"/>
      <c r="K1" s="91"/>
      <c r="L1" s="91"/>
      <c r="O1" s="2"/>
      <c r="P1" s="2"/>
      <c r="Q1" s="3"/>
      <c r="IE1" s="3"/>
      <c r="IF1" s="3"/>
      <c r="IG1" s="3"/>
      <c r="IH1" s="3"/>
      <c r="II1" s="3"/>
    </row>
    <row r="2" spans="1:17" s="1" customFormat="1" ht="25.5" customHeight="1" hidden="1">
      <c r="A2" s="29" t="s">
        <v>3</v>
      </c>
      <c r="B2" s="29" t="s">
        <v>50</v>
      </c>
      <c r="C2" s="29" t="s">
        <v>4</v>
      </c>
      <c r="D2" s="29" t="s">
        <v>5</v>
      </c>
      <c r="E2" s="29" t="s">
        <v>6</v>
      </c>
      <c r="J2" s="4"/>
      <c r="K2" s="4"/>
      <c r="L2" s="4"/>
      <c r="O2" s="2"/>
      <c r="P2" s="2"/>
      <c r="Q2" s="3"/>
    </row>
    <row r="3" spans="1:243" s="1" customFormat="1" ht="30" customHeight="1" hidden="1">
      <c r="A3" s="1" t="s">
        <v>55</v>
      </c>
      <c r="C3" s="1" t="s">
        <v>54</v>
      </c>
      <c r="IE3" s="3"/>
      <c r="IF3" s="3"/>
      <c r="IG3" s="3"/>
      <c r="IH3" s="3"/>
      <c r="II3" s="3"/>
    </row>
    <row r="4" spans="1:243" s="5" customFormat="1" ht="30.75" customHeight="1">
      <c r="A4" s="92" t="s">
        <v>78</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IE4" s="6"/>
      <c r="IF4" s="6"/>
      <c r="IG4" s="6"/>
      <c r="IH4" s="6"/>
      <c r="II4" s="6"/>
    </row>
    <row r="5" spans="1:243" s="5" customFormat="1" ht="30.75" customHeight="1">
      <c r="A5" s="92" t="s">
        <v>79</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IE5" s="6"/>
      <c r="IF5" s="6"/>
      <c r="IG5" s="6"/>
      <c r="IH5" s="6"/>
      <c r="II5" s="6"/>
    </row>
    <row r="6" spans="1:243" s="5" customFormat="1" ht="30.75" customHeight="1">
      <c r="A6" s="92" t="s">
        <v>80</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IE6" s="6"/>
      <c r="IF6" s="6"/>
      <c r="IG6" s="6"/>
      <c r="IH6" s="6"/>
      <c r="II6" s="6"/>
    </row>
    <row r="7" spans="1:243" s="5" customFormat="1" ht="29.25" customHeight="1" hidden="1">
      <c r="A7" s="93" t="s">
        <v>7</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E7" s="6"/>
      <c r="IF7" s="6"/>
      <c r="IG7" s="6"/>
      <c r="IH7" s="6"/>
      <c r="II7" s="6"/>
    </row>
    <row r="8" spans="1:243" s="7" customFormat="1" ht="58.5" customHeight="1">
      <c r="A8" s="30" t="s">
        <v>57</v>
      </c>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c r="IE8" s="8"/>
      <c r="IF8" s="8"/>
      <c r="IG8" s="8"/>
      <c r="IH8" s="8"/>
      <c r="II8" s="8"/>
    </row>
    <row r="9" spans="1:243" s="9" customFormat="1" ht="61.5" customHeight="1">
      <c r="A9" s="85" t="s">
        <v>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7"/>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59</v>
      </c>
      <c r="G11" s="11"/>
      <c r="H11" s="11"/>
      <c r="I11" s="11" t="s">
        <v>18</v>
      </c>
      <c r="J11" s="11" t="s">
        <v>19</v>
      </c>
      <c r="K11" s="11" t="s">
        <v>20</v>
      </c>
      <c r="L11" s="11" t="s">
        <v>21</v>
      </c>
      <c r="M11" s="31"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2" t="s">
        <v>58</v>
      </c>
      <c r="BB11" s="32" t="s">
        <v>30</v>
      </c>
      <c r="BC11" s="32" t="s">
        <v>31</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0" customFormat="1" ht="34.5" customHeight="1">
      <c r="A13" s="33">
        <v>1</v>
      </c>
      <c r="B13" s="67" t="s">
        <v>60</v>
      </c>
      <c r="C13" s="34" t="s">
        <v>32</v>
      </c>
      <c r="D13" s="35"/>
      <c r="E13" s="73"/>
      <c r="F13" s="74"/>
      <c r="G13" s="15"/>
      <c r="H13" s="15"/>
      <c r="I13" s="36"/>
      <c r="J13" s="16"/>
      <c r="K13" s="17"/>
      <c r="L13" s="17"/>
      <c r="M13" s="18"/>
      <c r="N13" s="19"/>
      <c r="O13" s="19"/>
      <c r="P13" s="37"/>
      <c r="Q13" s="19"/>
      <c r="R13" s="19"/>
      <c r="S13" s="37"/>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9"/>
      <c r="BB13" s="40"/>
      <c r="BC13" s="41"/>
      <c r="IE13" s="21">
        <v>1</v>
      </c>
      <c r="IF13" s="21" t="s">
        <v>33</v>
      </c>
      <c r="IG13" s="21" t="s">
        <v>34</v>
      </c>
      <c r="IH13" s="21">
        <v>10</v>
      </c>
      <c r="II13" s="21" t="s">
        <v>35</v>
      </c>
    </row>
    <row r="14" spans="1:243" s="20" customFormat="1" ht="16.5" customHeight="1">
      <c r="A14" s="33">
        <v>1.01</v>
      </c>
      <c r="B14" s="68" t="s">
        <v>61</v>
      </c>
      <c r="C14" s="34" t="s">
        <v>36</v>
      </c>
      <c r="D14" s="59">
        <v>517</v>
      </c>
      <c r="E14" s="75" t="s">
        <v>74</v>
      </c>
      <c r="F14" s="76">
        <v>31.55</v>
      </c>
      <c r="G14" s="22"/>
      <c r="H14" s="15"/>
      <c r="I14" s="36" t="s">
        <v>38</v>
      </c>
      <c r="J14" s="16">
        <f>IF(I14="Less(-)",-1,1)</f>
        <v>1</v>
      </c>
      <c r="K14" s="17" t="s">
        <v>51</v>
      </c>
      <c r="L14" s="17" t="s">
        <v>6</v>
      </c>
      <c r="M14" s="42"/>
      <c r="N14" s="22"/>
      <c r="O14" s="22"/>
      <c r="P14" s="43"/>
      <c r="Q14" s="22"/>
      <c r="R14" s="22"/>
      <c r="S14" s="43"/>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60">
        <f>total_amount_ba($B$2,$D$2,D14,F14,J14,K14,M14)</f>
        <v>16311.35</v>
      </c>
      <c r="BB14" s="66">
        <f>BA14+SUM(N14:AZ14)</f>
        <v>16311.35</v>
      </c>
      <c r="BC14" s="41" t="str">
        <f>SpellNumber(L14,BB14)</f>
        <v>INR  Sixteen Thousand Three Hundred &amp; Eleven  and Paise Thirty Five Only</v>
      </c>
      <c r="IE14" s="21">
        <v>1.01</v>
      </c>
      <c r="IF14" s="21" t="s">
        <v>39</v>
      </c>
      <c r="IG14" s="21" t="s">
        <v>34</v>
      </c>
      <c r="IH14" s="21">
        <v>123.223</v>
      </c>
      <c r="II14" s="21" t="s">
        <v>37</v>
      </c>
    </row>
    <row r="15" spans="1:243" s="20" customFormat="1" ht="48.75" customHeight="1">
      <c r="A15" s="33">
        <v>2</v>
      </c>
      <c r="B15" s="69" t="s">
        <v>62</v>
      </c>
      <c r="C15" s="34" t="s">
        <v>32</v>
      </c>
      <c r="D15" s="35"/>
      <c r="E15" s="77"/>
      <c r="F15" s="77"/>
      <c r="G15" s="15"/>
      <c r="H15" s="15"/>
      <c r="I15" s="36"/>
      <c r="J15" s="16"/>
      <c r="K15" s="17"/>
      <c r="L15" s="17"/>
      <c r="M15" s="18"/>
      <c r="N15" s="19"/>
      <c r="O15" s="19"/>
      <c r="P15" s="37"/>
      <c r="Q15" s="19"/>
      <c r="R15" s="19"/>
      <c r="S15" s="37"/>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9"/>
      <c r="BB15" s="40"/>
      <c r="BC15" s="41"/>
      <c r="IE15" s="21">
        <v>1</v>
      </c>
      <c r="IF15" s="21" t="s">
        <v>33</v>
      </c>
      <c r="IG15" s="21" t="s">
        <v>34</v>
      </c>
      <c r="IH15" s="21">
        <v>10</v>
      </c>
      <c r="II15" s="21" t="s">
        <v>35</v>
      </c>
    </row>
    <row r="16" spans="1:243" s="20" customFormat="1" ht="31.5" customHeight="1">
      <c r="A16" s="33">
        <v>2.01</v>
      </c>
      <c r="B16" s="68" t="s">
        <v>63</v>
      </c>
      <c r="C16" s="34" t="s">
        <v>36</v>
      </c>
      <c r="D16" s="59">
        <v>9</v>
      </c>
      <c r="E16" s="78" t="s">
        <v>77</v>
      </c>
      <c r="F16" s="78">
        <v>997.05</v>
      </c>
      <c r="G16" s="22"/>
      <c r="H16" s="15"/>
      <c r="I16" s="36" t="s">
        <v>38</v>
      </c>
      <c r="J16" s="16">
        <f>IF(I16="Less(-)",-1,1)</f>
        <v>1</v>
      </c>
      <c r="K16" s="17" t="s">
        <v>51</v>
      </c>
      <c r="L16" s="17" t="s">
        <v>6</v>
      </c>
      <c r="M16" s="42"/>
      <c r="N16" s="22"/>
      <c r="O16" s="22"/>
      <c r="P16" s="43"/>
      <c r="Q16" s="22"/>
      <c r="R16" s="22"/>
      <c r="S16" s="43"/>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60">
        <f>total_amount_ba($B$2,$D$2,D16,F16,J16,K16,M16)</f>
        <v>8973.45</v>
      </c>
      <c r="BB16" s="66">
        <f>BA16+SUM(N16:AZ16)</f>
        <v>8973.45</v>
      </c>
      <c r="BC16" s="41" t="str">
        <f>SpellNumber(L16,BB16)</f>
        <v>INR  Eight Thousand Nine Hundred &amp; Seventy Three  and Paise Forty Five Only</v>
      </c>
      <c r="IE16" s="21">
        <v>1.01</v>
      </c>
      <c r="IF16" s="21" t="s">
        <v>39</v>
      </c>
      <c r="IG16" s="21" t="s">
        <v>34</v>
      </c>
      <c r="IH16" s="21">
        <v>123.223</v>
      </c>
      <c r="II16" s="21" t="s">
        <v>37</v>
      </c>
    </row>
    <row r="17" spans="1:243" s="20" customFormat="1" ht="130.5" customHeight="1">
      <c r="A17" s="33">
        <v>3</v>
      </c>
      <c r="B17" s="69" t="s">
        <v>64</v>
      </c>
      <c r="C17" s="34" t="s">
        <v>32</v>
      </c>
      <c r="D17" s="35"/>
      <c r="E17" s="79"/>
      <c r="F17" s="80"/>
      <c r="G17" s="15"/>
      <c r="H17" s="15"/>
      <c r="I17" s="36"/>
      <c r="J17" s="16"/>
      <c r="K17" s="17"/>
      <c r="L17" s="17"/>
      <c r="M17" s="18"/>
      <c r="N17" s="19"/>
      <c r="O17" s="19"/>
      <c r="P17" s="37"/>
      <c r="Q17" s="19"/>
      <c r="R17" s="19"/>
      <c r="S17" s="37"/>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9"/>
      <c r="BB17" s="40"/>
      <c r="BC17" s="41"/>
      <c r="IE17" s="21">
        <v>1</v>
      </c>
      <c r="IF17" s="21" t="s">
        <v>33</v>
      </c>
      <c r="IG17" s="21" t="s">
        <v>34</v>
      </c>
      <c r="IH17" s="21">
        <v>10</v>
      </c>
      <c r="II17" s="21" t="s">
        <v>35</v>
      </c>
    </row>
    <row r="18" spans="1:243" s="20" customFormat="1" ht="16.5" customHeight="1">
      <c r="A18" s="33">
        <v>3.01</v>
      </c>
      <c r="B18" s="68" t="s">
        <v>65</v>
      </c>
      <c r="C18" s="34" t="s">
        <v>36</v>
      </c>
      <c r="D18" s="59">
        <v>381</v>
      </c>
      <c r="E18" s="81" t="s">
        <v>75</v>
      </c>
      <c r="F18" s="82">
        <v>1169.55</v>
      </c>
      <c r="G18" s="22"/>
      <c r="H18" s="15"/>
      <c r="I18" s="36" t="s">
        <v>38</v>
      </c>
      <c r="J18" s="16">
        <f>IF(I18="Less(-)",-1,1)</f>
        <v>1</v>
      </c>
      <c r="K18" s="17" t="s">
        <v>51</v>
      </c>
      <c r="L18" s="17" t="s">
        <v>6</v>
      </c>
      <c r="M18" s="42"/>
      <c r="N18" s="22"/>
      <c r="O18" s="22"/>
      <c r="P18" s="43"/>
      <c r="Q18" s="22"/>
      <c r="R18" s="22"/>
      <c r="S18" s="43"/>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60">
        <f>total_amount_ba($B$2,$D$2,D18,F18,J18,K18,M18)</f>
        <v>445598.55</v>
      </c>
      <c r="BB18" s="66">
        <f>BA18+SUM(N18:AZ18)</f>
        <v>445598.55</v>
      </c>
      <c r="BC18" s="41" t="str">
        <f>SpellNumber(L18,BB18)</f>
        <v>INR  Four Lakh Forty Five Thousand Five Hundred &amp; Ninety Eight  and Paise Fifty Five Only</v>
      </c>
      <c r="IE18" s="21">
        <v>1.01</v>
      </c>
      <c r="IF18" s="21" t="s">
        <v>39</v>
      </c>
      <c r="IG18" s="21" t="s">
        <v>34</v>
      </c>
      <c r="IH18" s="21">
        <v>123.223</v>
      </c>
      <c r="II18" s="21" t="s">
        <v>37</v>
      </c>
    </row>
    <row r="19" spans="1:243" s="20" customFormat="1" ht="111.75" customHeight="1">
      <c r="A19" s="33">
        <v>4</v>
      </c>
      <c r="B19" s="69" t="s">
        <v>66</v>
      </c>
      <c r="C19" s="34" t="s">
        <v>32</v>
      </c>
      <c r="D19" s="35"/>
      <c r="E19" s="79"/>
      <c r="F19" s="80"/>
      <c r="G19" s="15"/>
      <c r="H19" s="15"/>
      <c r="I19" s="36"/>
      <c r="J19" s="16"/>
      <c r="K19" s="17"/>
      <c r="L19" s="17"/>
      <c r="M19" s="18"/>
      <c r="N19" s="19"/>
      <c r="O19" s="19"/>
      <c r="P19" s="37"/>
      <c r="Q19" s="19"/>
      <c r="R19" s="19"/>
      <c r="S19" s="37"/>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9"/>
      <c r="BB19" s="40"/>
      <c r="BC19" s="41"/>
      <c r="IE19" s="21">
        <v>1</v>
      </c>
      <c r="IF19" s="21" t="s">
        <v>33</v>
      </c>
      <c r="IG19" s="21" t="s">
        <v>34</v>
      </c>
      <c r="IH19" s="21">
        <v>10</v>
      </c>
      <c r="II19" s="21" t="s">
        <v>35</v>
      </c>
    </row>
    <row r="20" spans="1:243" s="20" customFormat="1" ht="16.5" customHeight="1">
      <c r="A20" s="33">
        <v>4.01</v>
      </c>
      <c r="B20" s="68" t="s">
        <v>65</v>
      </c>
      <c r="C20" s="34" t="s">
        <v>36</v>
      </c>
      <c r="D20" s="59">
        <v>381</v>
      </c>
      <c r="E20" s="75" t="s">
        <v>74</v>
      </c>
      <c r="F20" s="76">
        <v>1119.4</v>
      </c>
      <c r="G20" s="22"/>
      <c r="H20" s="15"/>
      <c r="I20" s="36" t="s">
        <v>38</v>
      </c>
      <c r="J20" s="16">
        <f>IF(I20="Less(-)",-1,1)</f>
        <v>1</v>
      </c>
      <c r="K20" s="17" t="s">
        <v>51</v>
      </c>
      <c r="L20" s="17" t="s">
        <v>6</v>
      </c>
      <c r="M20" s="42"/>
      <c r="N20" s="22"/>
      <c r="O20" s="22"/>
      <c r="P20" s="43"/>
      <c r="Q20" s="22"/>
      <c r="R20" s="22"/>
      <c r="S20" s="43"/>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60">
        <f>total_amount_ba($B$2,$D$2,D20,F20,J20,K20,M20)</f>
        <v>426491.4</v>
      </c>
      <c r="BB20" s="66">
        <f>BA20+SUM(N20:AZ20)</f>
        <v>426491.4</v>
      </c>
      <c r="BC20" s="41" t="str">
        <f>SpellNumber(L20,BB20)</f>
        <v>INR  Four Lakh Twenty Six Thousand Four Hundred &amp; Ninety One  and Paise Forty Only</v>
      </c>
      <c r="IE20" s="21">
        <v>1.01</v>
      </c>
      <c r="IF20" s="21" t="s">
        <v>39</v>
      </c>
      <c r="IG20" s="21" t="s">
        <v>34</v>
      </c>
      <c r="IH20" s="21">
        <v>123.223</v>
      </c>
      <c r="II20" s="21" t="s">
        <v>37</v>
      </c>
    </row>
    <row r="21" spans="1:243" s="20" customFormat="1" ht="123" customHeight="1">
      <c r="A21" s="33">
        <v>5</v>
      </c>
      <c r="B21" s="70" t="s">
        <v>67</v>
      </c>
      <c r="C21" s="34" t="s">
        <v>32</v>
      </c>
      <c r="D21" s="35"/>
      <c r="E21" s="83"/>
      <c r="F21" s="84"/>
      <c r="G21" s="15"/>
      <c r="H21" s="15"/>
      <c r="I21" s="36"/>
      <c r="J21" s="16"/>
      <c r="K21" s="17"/>
      <c r="L21" s="17"/>
      <c r="M21" s="18"/>
      <c r="N21" s="19"/>
      <c r="O21" s="19"/>
      <c r="P21" s="37"/>
      <c r="Q21" s="19"/>
      <c r="R21" s="19"/>
      <c r="S21" s="37"/>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9"/>
      <c r="BB21" s="40"/>
      <c r="BC21" s="41"/>
      <c r="IE21" s="21">
        <v>1</v>
      </c>
      <c r="IF21" s="21" t="s">
        <v>33</v>
      </c>
      <c r="IG21" s="21" t="s">
        <v>34</v>
      </c>
      <c r="IH21" s="21">
        <v>10</v>
      </c>
      <c r="II21" s="21" t="s">
        <v>35</v>
      </c>
    </row>
    <row r="22" spans="1:243" s="20" customFormat="1" ht="16.5" customHeight="1">
      <c r="A22" s="33">
        <v>5.01</v>
      </c>
      <c r="B22" s="68" t="s">
        <v>68</v>
      </c>
      <c r="C22" s="34" t="s">
        <v>36</v>
      </c>
      <c r="D22" s="59">
        <v>136</v>
      </c>
      <c r="E22" s="75" t="s">
        <v>74</v>
      </c>
      <c r="F22" s="76">
        <v>1240.6</v>
      </c>
      <c r="G22" s="22"/>
      <c r="H22" s="15"/>
      <c r="I22" s="36" t="s">
        <v>38</v>
      </c>
      <c r="J22" s="16">
        <f>IF(I22="Less(-)",-1,1)</f>
        <v>1</v>
      </c>
      <c r="K22" s="17" t="s">
        <v>51</v>
      </c>
      <c r="L22" s="17" t="s">
        <v>6</v>
      </c>
      <c r="M22" s="42"/>
      <c r="N22" s="22"/>
      <c r="O22" s="22"/>
      <c r="P22" s="43"/>
      <c r="Q22" s="22"/>
      <c r="R22" s="22"/>
      <c r="S22" s="43"/>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60">
        <f>total_amount_ba($B$2,$D$2,D22,F22,J22,K22,M22)</f>
        <v>168721.6</v>
      </c>
      <c r="BB22" s="66">
        <f>BA22+SUM(N22:AZ22)</f>
        <v>168721.6</v>
      </c>
      <c r="BC22" s="41" t="str">
        <f>SpellNumber(L22,BB22)</f>
        <v>INR  One Lakh Sixty Eight Thousand Seven Hundred &amp; Twenty One  and Paise Sixty Only</v>
      </c>
      <c r="IE22" s="21">
        <v>1.01</v>
      </c>
      <c r="IF22" s="21" t="s">
        <v>39</v>
      </c>
      <c r="IG22" s="21" t="s">
        <v>34</v>
      </c>
      <c r="IH22" s="21">
        <v>123.223</v>
      </c>
      <c r="II22" s="21" t="s">
        <v>37</v>
      </c>
    </row>
    <row r="23" spans="1:243" s="20" customFormat="1" ht="20.25" customHeight="1">
      <c r="A23" s="33">
        <v>6</v>
      </c>
      <c r="B23" s="70" t="s">
        <v>69</v>
      </c>
      <c r="C23" s="34" t="s">
        <v>32</v>
      </c>
      <c r="D23" s="35"/>
      <c r="E23" s="83"/>
      <c r="F23" s="84"/>
      <c r="G23" s="15"/>
      <c r="H23" s="15"/>
      <c r="I23" s="36"/>
      <c r="J23" s="16"/>
      <c r="K23" s="17"/>
      <c r="L23" s="17"/>
      <c r="M23" s="18"/>
      <c r="N23" s="19"/>
      <c r="O23" s="19"/>
      <c r="P23" s="37"/>
      <c r="Q23" s="19"/>
      <c r="R23" s="19"/>
      <c r="S23" s="37"/>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9"/>
      <c r="BB23" s="40"/>
      <c r="BC23" s="41"/>
      <c r="IE23" s="21">
        <v>1</v>
      </c>
      <c r="IF23" s="21" t="s">
        <v>33</v>
      </c>
      <c r="IG23" s="21" t="s">
        <v>34</v>
      </c>
      <c r="IH23" s="21">
        <v>10</v>
      </c>
      <c r="II23" s="21" t="s">
        <v>35</v>
      </c>
    </row>
    <row r="24" spans="1:243" s="20" customFormat="1" ht="16.5" customHeight="1">
      <c r="A24" s="33">
        <v>6.01</v>
      </c>
      <c r="B24" s="68" t="s">
        <v>70</v>
      </c>
      <c r="C24" s="34" t="s">
        <v>36</v>
      </c>
      <c r="D24" s="59">
        <v>136</v>
      </c>
      <c r="E24" s="75" t="s">
        <v>74</v>
      </c>
      <c r="F24" s="76">
        <v>168.25</v>
      </c>
      <c r="G24" s="22"/>
      <c r="H24" s="15"/>
      <c r="I24" s="36" t="s">
        <v>38</v>
      </c>
      <c r="J24" s="16">
        <f>IF(I24="Less(-)",-1,1)</f>
        <v>1</v>
      </c>
      <c r="K24" s="17" t="s">
        <v>51</v>
      </c>
      <c r="L24" s="17" t="s">
        <v>6</v>
      </c>
      <c r="M24" s="42"/>
      <c r="N24" s="22"/>
      <c r="O24" s="22"/>
      <c r="P24" s="43"/>
      <c r="Q24" s="22"/>
      <c r="R24" s="22"/>
      <c r="S24" s="43"/>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60">
        <f>total_amount_ba($B$2,$D$2,D24,F24,J24,K24,M24)</f>
        <v>22882</v>
      </c>
      <c r="BB24" s="66">
        <f>BA24+SUM(N24:AZ24)</f>
        <v>22882</v>
      </c>
      <c r="BC24" s="41" t="str">
        <f>SpellNumber(L24,BB24)</f>
        <v>INR  Twenty Two Thousand Eight Hundred &amp; Eighty Two  Only</v>
      </c>
      <c r="IE24" s="21">
        <v>1.01</v>
      </c>
      <c r="IF24" s="21" t="s">
        <v>39</v>
      </c>
      <c r="IG24" s="21" t="s">
        <v>34</v>
      </c>
      <c r="IH24" s="21">
        <v>123.223</v>
      </c>
      <c r="II24" s="21" t="s">
        <v>37</v>
      </c>
    </row>
    <row r="25" spans="1:243" s="20" customFormat="1" ht="51" customHeight="1">
      <c r="A25" s="33">
        <v>7</v>
      </c>
      <c r="B25" s="69" t="s">
        <v>71</v>
      </c>
      <c r="C25" s="34" t="s">
        <v>40</v>
      </c>
      <c r="D25" s="59">
        <v>10</v>
      </c>
      <c r="E25" s="75" t="s">
        <v>74</v>
      </c>
      <c r="F25" s="76">
        <v>-466.45</v>
      </c>
      <c r="G25" s="22"/>
      <c r="H25" s="22"/>
      <c r="I25" s="36" t="s">
        <v>38</v>
      </c>
      <c r="J25" s="16">
        <f>IF(I25="Less(-)",-1,1)</f>
        <v>1</v>
      </c>
      <c r="K25" s="17" t="s">
        <v>51</v>
      </c>
      <c r="L25" s="17" t="s">
        <v>6</v>
      </c>
      <c r="M25" s="44"/>
      <c r="N25" s="22"/>
      <c r="O25" s="22"/>
      <c r="P25" s="43"/>
      <c r="Q25" s="22"/>
      <c r="R25" s="22"/>
      <c r="S25" s="43"/>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60">
        <f>total_amount_ba($B$2,$D$2,D25,F25,J25,K25,M25)</f>
        <v>-4664.5</v>
      </c>
      <c r="BB25" s="66">
        <f>BA25+SUM(N25:AZ25)</f>
        <v>-4664.5</v>
      </c>
      <c r="BC25" s="41" t="str">
        <f>SpellNumber(L25,BB25)</f>
        <v>INR Minus  Four Thousand Six Hundred &amp; Sixty Five  and Paise Fifty Only</v>
      </c>
      <c r="IE25" s="21">
        <v>1.02</v>
      </c>
      <c r="IF25" s="21" t="s">
        <v>41</v>
      </c>
      <c r="IG25" s="21" t="s">
        <v>42</v>
      </c>
      <c r="IH25" s="21">
        <v>213</v>
      </c>
      <c r="II25" s="21" t="s">
        <v>37</v>
      </c>
    </row>
    <row r="26" spans="1:243" s="20" customFormat="1" ht="51.75" customHeight="1">
      <c r="A26" s="33">
        <v>8</v>
      </c>
      <c r="B26" s="71" t="s">
        <v>72</v>
      </c>
      <c r="C26" s="34" t="s">
        <v>43</v>
      </c>
      <c r="D26" s="59">
        <v>10</v>
      </c>
      <c r="E26" s="75" t="s">
        <v>74</v>
      </c>
      <c r="F26" s="76">
        <v>386.2</v>
      </c>
      <c r="G26" s="22"/>
      <c r="H26" s="22"/>
      <c r="I26" s="36" t="s">
        <v>38</v>
      </c>
      <c r="J26" s="16">
        <f>IF(I26="Less(-)",-1,1)</f>
        <v>1</v>
      </c>
      <c r="K26" s="17" t="s">
        <v>51</v>
      </c>
      <c r="L26" s="17" t="s">
        <v>6</v>
      </c>
      <c r="M26" s="44"/>
      <c r="N26" s="22"/>
      <c r="O26" s="22"/>
      <c r="P26" s="43"/>
      <c r="Q26" s="22"/>
      <c r="R26" s="22"/>
      <c r="S26" s="43"/>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60">
        <f>total_amount_ba($B$2,$D$2,D26,F26,J26,K26,M26)</f>
        <v>3862</v>
      </c>
      <c r="BB26" s="66">
        <f>BA26+SUM(N26:AZ26)</f>
        <v>3862</v>
      </c>
      <c r="BC26" s="41" t="str">
        <f>SpellNumber(L26,BB26)</f>
        <v>INR  Three Thousand Eight Hundred &amp; Sixty Two  Only</v>
      </c>
      <c r="IE26" s="21">
        <v>2</v>
      </c>
      <c r="IF26" s="21" t="s">
        <v>33</v>
      </c>
      <c r="IG26" s="21" t="s">
        <v>44</v>
      </c>
      <c r="IH26" s="21">
        <v>10</v>
      </c>
      <c r="II26" s="21" t="s">
        <v>37</v>
      </c>
    </row>
    <row r="27" spans="1:243" s="20" customFormat="1" ht="19.5" customHeight="1">
      <c r="A27" s="33">
        <v>9</v>
      </c>
      <c r="B27" s="72" t="s">
        <v>73</v>
      </c>
      <c r="C27" s="34" t="s">
        <v>45</v>
      </c>
      <c r="D27" s="59">
        <v>7</v>
      </c>
      <c r="E27" s="81" t="s">
        <v>76</v>
      </c>
      <c r="F27" s="82">
        <v>339</v>
      </c>
      <c r="G27" s="22"/>
      <c r="H27" s="22"/>
      <c r="I27" s="36" t="s">
        <v>38</v>
      </c>
      <c r="J27" s="16">
        <f>IF(I27="Less(-)",-1,1)</f>
        <v>1</v>
      </c>
      <c r="K27" s="17" t="s">
        <v>51</v>
      </c>
      <c r="L27" s="17" t="s">
        <v>6</v>
      </c>
      <c r="M27" s="44"/>
      <c r="N27" s="22"/>
      <c r="O27" s="22"/>
      <c r="P27" s="43"/>
      <c r="Q27" s="22"/>
      <c r="R27" s="22"/>
      <c r="S27" s="43"/>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60">
        <f>total_amount_ba($B$2,$D$2,D27,F27,J27,K27,M27)</f>
        <v>2373</v>
      </c>
      <c r="BB27" s="66">
        <f>BA27+SUM(N27:AZ27)</f>
        <v>2373</v>
      </c>
      <c r="BC27" s="41" t="str">
        <f>SpellNumber(L27,BB27)</f>
        <v>INR  Two Thousand Three Hundred &amp; Seventy Three  Only</v>
      </c>
      <c r="IE27" s="21">
        <v>3</v>
      </c>
      <c r="IF27" s="21" t="s">
        <v>46</v>
      </c>
      <c r="IG27" s="21" t="s">
        <v>47</v>
      </c>
      <c r="IH27" s="21">
        <v>10</v>
      </c>
      <c r="II27" s="21" t="s">
        <v>37</v>
      </c>
    </row>
    <row r="28" spans="1:243" s="20" customFormat="1" ht="34.5" customHeight="1">
      <c r="A28" s="45" t="s">
        <v>49</v>
      </c>
      <c r="B28" s="46"/>
      <c r="C28" s="47"/>
      <c r="D28" s="48"/>
      <c r="E28" s="48"/>
      <c r="F28" s="48"/>
      <c r="G28" s="48"/>
      <c r="H28" s="49"/>
      <c r="I28" s="49"/>
      <c r="J28" s="49"/>
      <c r="K28" s="49"/>
      <c r="L28" s="50"/>
      <c r="BA28" s="61">
        <f>SUM(BA13:BA27)</f>
        <v>1090548.85</v>
      </c>
      <c r="BB28" s="65">
        <f>SUM(BB13:BB27)</f>
        <v>1090548.85</v>
      </c>
      <c r="BC28" s="41" t="str">
        <f>SpellNumber($E$2,BB28)</f>
        <v>INR  Ten Lakh Ninety Thousand Five Hundred &amp; Forty Eight  and Paise Eighty Five Only</v>
      </c>
      <c r="IE28" s="21">
        <v>4</v>
      </c>
      <c r="IF28" s="21" t="s">
        <v>41</v>
      </c>
      <c r="IG28" s="21" t="s">
        <v>48</v>
      </c>
      <c r="IH28" s="21">
        <v>10</v>
      </c>
      <c r="II28" s="21" t="s">
        <v>37</v>
      </c>
    </row>
    <row r="29" spans="1:243" s="25" customFormat="1" ht="33.75" customHeight="1">
      <c r="A29" s="46" t="s">
        <v>53</v>
      </c>
      <c r="B29" s="51"/>
      <c r="C29" s="23"/>
      <c r="D29" s="52"/>
      <c r="E29" s="53" t="s">
        <v>56</v>
      </c>
      <c r="F29" s="63"/>
      <c r="G29" s="54"/>
      <c r="H29" s="24"/>
      <c r="I29" s="24"/>
      <c r="J29" s="24"/>
      <c r="K29" s="55"/>
      <c r="L29" s="56"/>
      <c r="M29" s="57"/>
      <c r="O29" s="20"/>
      <c r="P29" s="20"/>
      <c r="Q29" s="20"/>
      <c r="R29" s="20"/>
      <c r="S29" s="20"/>
      <c r="BA29" s="62">
        <f>IF(ISBLANK(F29),0,IF(E29="Excess (+)",ROUND(BA28+(BA28*F29),2),IF(E29="Less (-)",ROUND(BA28+(BA28*F29*(-1)),2),IF(E29="At Par",BA28,0))))</f>
        <v>0</v>
      </c>
      <c r="BB29" s="64">
        <f>ROUND(BA29,0)</f>
        <v>0</v>
      </c>
      <c r="BC29" s="41" t="str">
        <f>SpellNumber($E$2,BA29)</f>
        <v>INR Zero Only</v>
      </c>
      <c r="IE29" s="26"/>
      <c r="IF29" s="26"/>
      <c r="IG29" s="26"/>
      <c r="IH29" s="26"/>
      <c r="II29" s="26"/>
    </row>
    <row r="30" spans="1:243" s="25" customFormat="1" ht="41.25" customHeight="1">
      <c r="A30" s="45" t="s">
        <v>52</v>
      </c>
      <c r="B30" s="45"/>
      <c r="C30" s="88" t="str">
        <f>SpellNumber($E$2,BA29)</f>
        <v>INR Zero Only</v>
      </c>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90"/>
      <c r="IE30" s="26"/>
      <c r="IF30" s="26"/>
      <c r="IG30" s="26"/>
      <c r="IH30" s="26"/>
      <c r="II30" s="26"/>
    </row>
    <row r="31" spans="3:243" s="12" customFormat="1" ht="15">
      <c r="C31" s="27"/>
      <c r="D31" s="27"/>
      <c r="E31" s="27"/>
      <c r="F31" s="27"/>
      <c r="G31" s="27"/>
      <c r="H31" s="27"/>
      <c r="I31" s="27"/>
      <c r="J31" s="27"/>
      <c r="K31" s="27"/>
      <c r="L31" s="27"/>
      <c r="M31" s="27"/>
      <c r="O31" s="27"/>
      <c r="BA31" s="27"/>
      <c r="BC31" s="27"/>
      <c r="IE31" s="13"/>
      <c r="IF31" s="13"/>
      <c r="IG31" s="13"/>
      <c r="IH31" s="13"/>
      <c r="II31" s="13"/>
    </row>
  </sheetData>
  <sheetProtection password="CC5F" sheet="1" selectLockedCells="1"/>
  <mergeCells count="8">
    <mergeCell ref="A9:BC9"/>
    <mergeCell ref="C30:BC30"/>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9">
      <formula1>IF(E29="Select",-1,IF(E29="At Par",0,0))</formula1>
      <formula2>IF(E29="Select",-1,IF(E29="At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9">
      <formula1>0</formula1>
      <formula2>IF(E29&lt;&gt;"Select",99.9,0)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9">
      <formula1>0</formula1>
      <formula2>99.9</formula2>
    </dataValidation>
    <dataValidation type="list" allowBlank="1" showInputMessage="1" showErrorMessage="1" sqref="E29">
      <formula1>"Select, Excess (+), Less (-)"</formula1>
    </dataValidation>
    <dataValidation type="list" allowBlank="1" showInputMessage="1" showErrorMessage="1" sqref="L13:L27">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27 F13:F27">
      <formula1>0</formula1>
      <formula2>999999999999999</formula2>
    </dataValidation>
    <dataValidation allowBlank="1" showInputMessage="1" showErrorMessage="1" promptTitle="Units" prompt="Please enter Units in text" sqref="E13:E27"/>
    <dataValidation type="decimal" allowBlank="1" showInputMessage="1" showErrorMessage="1" promptTitle="Rate Entry" prompt="Please enter the Basic Price in Rupees for this item. " errorTitle="Invaid Entry" error="Only Numeric Values are allowed. " sqref="G13:H2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22 M24:M27 M20 M18 M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7">
      <formula1>0</formula1>
      <formula2>999999999999999</formula2>
    </dataValidation>
    <dataValidation allowBlank="1" showInputMessage="1" showErrorMessage="1" promptTitle="Itemcode/Make" prompt="Please enter text" sqref="C13:C27"/>
    <dataValidation type="decimal" allowBlank="1" showInputMessage="1" showErrorMessage="1" errorTitle="Invalid Entry" error="Only Numeric Values are allowed. " sqref="A13:A27">
      <formula1>0</formula1>
      <formula2>999999999999999</formula2>
    </dataValidation>
    <dataValidation type="list" showInputMessage="1" showErrorMessage="1" sqref="I13:I27">
      <formula1>"Excess(+), Less(-)"</formula1>
    </dataValidation>
    <dataValidation allowBlank="1" showInputMessage="1" showErrorMessage="1" promptTitle="Addition / Deduction" prompt="Please Choose the correct One" sqref="J13:J27"/>
    <dataValidation type="list" allowBlank="1" showInputMessage="1" showErrorMessage="1" sqref="C2">
      <formula1>"Normal, SingleWindow, Alternate"</formula1>
    </dataValidation>
    <dataValidation type="list" allowBlank="1" showInputMessage="1" showErrorMessage="1" sqref="K13:K27">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7" t="s">
        <v>2</v>
      </c>
      <c r="F6" s="97"/>
      <c r="G6" s="97"/>
      <c r="H6" s="97"/>
      <c r="I6" s="97"/>
      <c r="J6" s="97"/>
      <c r="K6" s="97"/>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2015-01-07T05:41:29Z</cp:lastPrinted>
  <dcterms:created xsi:type="dcterms:W3CDTF">2009-01-30T06:42:42Z</dcterms:created>
  <dcterms:modified xsi:type="dcterms:W3CDTF">2018-06-11T05:17:46Z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