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<sst xmlns="http://schemas.openxmlformats.org/spreadsheetml/2006/main" count="193" uniqueCount="74">
  <si>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</si>
  <si>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</si>
  <si>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</si>
  <si>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</si>
  <si>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</si>
  <si>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</si>
  <si>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</si>
  <si>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</si>
  <si>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</si>
  <si>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</si>
  <si>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</si>
  <si>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</si>
  <si>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</si>
  <si>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</si>
  <si>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</si>
  <si>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</si>
  <si>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</si>
  <si>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</si>
  <si>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</si>
  <si>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</si>
  <si>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</si>
  <si>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</si>
  <si>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</si>
  <si>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</si>
  <si>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</si>
  <si>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</si>
  <si>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</si>
  <si>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</si>
  <si>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</si>
  <si>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</si>
  <si>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</si>
  <si>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</si>
  <si>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</si>
  <si>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</si>
  <si>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</si>
  <si>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</si>
  <si>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</si>
  <si>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</si>
  <si>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</si>
  <si>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</si>
  <si>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</si>
  <si>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</si>
  <si>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</si>
  <si>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</si>
  <si>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</si>
  <si>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</si>
  <si>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</si>
  <si>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</si>
  <si>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</si>
  <si>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</si>
  <si>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</si>
  <si>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</si>
  <si>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</si>
  <si>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</si>
  <si>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</si>
  <si>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 xml:space="preserve"> Finishing walls with Acrylic Smooth exterior paint of required shade :
</t>
  </si>
  <si>
    <t>Sqm</t>
  </si>
  <si>
    <r>
      <t xml:space="preserve">Tender Inviting Authority: </t>
    </r>
    <r>
      <rPr>
        <sz val="11"/>
        <color indexed="8"/>
        <rFont val="Arial"/>
        <family val="2"/>
      </rPr>
      <t>IWD, IIT(BHU), Varanasi</t>
    </r>
  </si>
  <si>
    <t xml:space="preserve">  Repairs to plaster of thickness 12 mm to 20 mm in patches of area 2.5 sq. meters and under, including cutting the patch in proper shape, raking out joints and preparing and plastering the surface of the walls complete, including disposal of rubbish to the dumping ground within 50 metres lead : </t>
  </si>
  <si>
    <r>
      <t xml:space="preserve"> With cement mortar 1:4 (1cement: 4 coarse sand)  </t>
    </r>
    <r>
      <rPr>
        <b/>
        <sz val="11"/>
        <color indexed="8"/>
        <rFont val="Calibri"/>
        <family val="2"/>
      </rPr>
      <t xml:space="preserve"> (14.1.2)</t>
    </r>
  </si>
  <si>
    <t xml:space="preserve"> Distempering with oil bound washable distemper of approved brand and manufacture to give an even shade :  </t>
  </si>
  <si>
    <r>
      <t xml:space="preserve">  Old work (one or more coats) </t>
    </r>
    <r>
      <rPr>
        <b/>
        <sz val="11"/>
        <color indexed="8"/>
        <rFont val="Calibri"/>
        <family val="2"/>
      </rPr>
      <t>(14.45.1)</t>
    </r>
  </si>
  <si>
    <r>
      <t>Removing white or colour wash by scrapping and sand papering and preparing the surface smooth including necessary repairs to scratches etc. complete .</t>
    </r>
    <r>
      <rPr>
        <b/>
        <sz val="11"/>
        <color indexed="8"/>
        <rFont val="Calibri"/>
        <family val="2"/>
      </rPr>
      <t>(14.43)</t>
    </r>
  </si>
  <si>
    <r>
      <t xml:space="preserve">   New work (Two or more coat applied @ 1.67 ltr/10 sqm over and including priming coat of exterior primer applied @ 2.20 kg/10 sqm)  </t>
    </r>
    <r>
      <rPr>
        <b/>
        <sz val="11"/>
        <color indexed="8"/>
        <rFont val="Calibri"/>
        <family val="2"/>
      </rPr>
      <t>(13.46.1)</t>
    </r>
  </si>
  <si>
    <r>
      <t xml:space="preserve">  Removing dry or oil bound distemper, water proofing cement paint and the like by scrapping, sand papering and preparing the surface smooth including necessary repairs to scratches etc. complete. </t>
    </r>
    <r>
      <rPr>
        <b/>
        <sz val="11"/>
        <color indexed="8"/>
        <rFont val="Calibri"/>
        <family val="2"/>
      </rPr>
      <t>(14.46)</t>
    </r>
  </si>
  <si>
    <r>
      <t xml:space="preserve"> Providing and applying white cement based putty of average thickness 1 mm, of approved brand and manufacturer, over the plastered wall surface to prepare the surface even and smooth complete. </t>
    </r>
    <r>
      <rPr>
        <b/>
        <sz val="11"/>
        <color indexed="8"/>
        <rFont val="Calibri"/>
        <family val="2"/>
      </rPr>
      <t>(13.80)</t>
    </r>
  </si>
  <si>
    <r>
      <t xml:space="preserve"> Distempering with oil bound washable distemper of approved brand and manufacture to give an even shade : </t>
    </r>
    <r>
      <rPr>
        <b/>
        <sz val="11"/>
        <color indexed="8"/>
        <rFont val="Calibri"/>
        <family val="2"/>
      </rPr>
      <t xml:space="preserve"> </t>
    </r>
  </si>
  <si>
    <r>
      <t>New work (two or more coats) over and including water tinnable priming coat with cement primer</t>
    </r>
    <r>
      <rPr>
        <b/>
        <sz val="11"/>
        <color indexed="8"/>
        <rFont val="Calibri"/>
        <family val="2"/>
      </rPr>
      <t xml:space="preserve"> (13.41.1)</t>
    </r>
  </si>
  <si>
    <t xml:space="preserve">  Painting with synthetic enamel paint of approved brand and manufacture of required colour to give an even shade :  </t>
  </si>
  <si>
    <r>
      <t xml:space="preserve"> One or more coats on old work </t>
    </r>
    <r>
      <rPr>
        <b/>
        <sz val="11"/>
        <color indexed="8"/>
        <rFont val="Calibri"/>
        <family val="2"/>
      </rPr>
      <t>(14.54.1)</t>
    </r>
  </si>
  <si>
    <t xml:space="preserve"> Painting with aluminium paint of approved brand and manufacture to give an even shade :</t>
  </si>
  <si>
    <r>
      <t xml:space="preserve">  One or more coats on old work </t>
    </r>
    <r>
      <rPr>
        <b/>
        <sz val="11"/>
        <color indexed="8"/>
        <rFont val="Calibri"/>
        <family val="2"/>
      </rPr>
      <t>(14.55.1)</t>
    </r>
  </si>
  <si>
    <r>
      <t xml:space="preserve">Name of Work: </t>
    </r>
    <r>
      <rPr>
        <sz val="11"/>
        <color indexed="8"/>
        <rFont val="Arial"/>
        <family val="2"/>
      </rPr>
      <t>Repair to patch plaster ,scraping, exterior ( only verandah &amp; passage ), distempering and painting works of common place area &amp; all room in S.C. DE Hostel , IIT (BHU) , Varanasi.</t>
    </r>
  </si>
  <si>
    <t>Contract No:  IIT (BHU)/IWD/CT/02/2018-19/648 dated: 11.06.2018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</si>
</sst>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top style="thin"/>
      <bottom style="dotted"/>
    </border>
    <border>
      <left style="thin"/>
      <right/>
      <top/>
      <bottom style="thin"/>
    </border>
    <border>
      <left style="thin"/>
      <right/>
      <top style="dotted"/>
      <bottom style="thin"/>
    </border>
    <border>
      <left/>
      <right style="thin"/>
      <top style="dotted"/>
      <bottom style="thin"/>
    </border>
    <border>
      <left/>
      <right style="thin"/>
      <top style="thin"/>
      <bottom style="dotted"/>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7"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0" fillId="0" borderId="21" xfId="0" applyBorder="1" applyAlignment="1">
      <alignment horizontal="center"/>
    </xf>
    <xf numFmtId="0" fontId="0" fillId="34" borderId="22" xfId="0" applyFill="1" applyBorder="1" applyAlignment="1">
      <alignment horizontal="center"/>
    </xf>
    <xf numFmtId="2" fontId="0" fillId="34" borderId="22" xfId="0" applyNumberFormat="1" applyFill="1" applyBorder="1" applyAlignment="1">
      <alignment horizontal="center"/>
    </xf>
    <xf numFmtId="2" fontId="0" fillId="0" borderId="21" xfId="0" applyNumberFormat="1" applyBorder="1" applyAlignment="1">
      <alignment horizontal="center"/>
    </xf>
    <xf numFmtId="0" fontId="0" fillId="0" borderId="23" xfId="0" applyBorder="1" applyAlignment="1">
      <alignment horizontal="left" wrapText="1"/>
    </xf>
    <xf numFmtId="0" fontId="0" fillId="0" borderId="24" xfId="0" applyBorder="1" applyAlignment="1">
      <alignment horizontal="left" wrapText="1"/>
    </xf>
    <xf numFmtId="0" fontId="0" fillId="34" borderId="21" xfId="0" applyFill="1" applyBorder="1" applyAlignment="1">
      <alignment horizontal="left" wrapText="1"/>
    </xf>
    <xf numFmtId="0" fontId="0" fillId="34" borderId="25" xfId="0" applyFill="1" applyBorder="1" applyAlignment="1">
      <alignment horizontal="left" wrapText="1"/>
    </xf>
    <xf numFmtId="0" fontId="0" fillId="0" borderId="21" xfId="0" applyBorder="1" applyAlignment="1">
      <alignment horizontal="left" wrapText="1"/>
    </xf>
    <xf numFmtId="0" fontId="0" fillId="0" borderId="25" xfId="0" applyBorder="1" applyAlignment="1">
      <alignment horizontal="left" wrapText="1"/>
    </xf>
    <xf numFmtId="0" fontId="0" fillId="0" borderId="21" xfId="0" applyBorder="1" applyAlignment="1">
      <alignment vertical="center" wrapText="1"/>
    </xf>
    <xf numFmtId="0" fontId="0" fillId="0" borderId="25" xfId="0" applyBorder="1" applyAlignment="1">
      <alignment vertical="center"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6"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92.14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hidden="1" customWidth="1"/>
    <col min="54" max="54" width="18.851562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5" t="str">
        <f>B2&amp;" BoQ"</f>
        <v>Percentage BoQ</v>
      </c>
      <c r="B1" s="85"/>
      <c r="C1" s="85"/>
      <c r="D1" s="85"/>
      <c r="E1" s="85"/>
      <c r="F1" s="85"/>
      <c r="G1" s="85"/>
      <c r="H1" s="85"/>
      <c r="I1" s="85"/>
      <c r="J1" s="85"/>
      <c r="K1" s="85"/>
      <c r="L1" s="85"/>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6" t="s">
        <v>57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75" customHeight="1">
      <c r="A5" s="86" t="s">
        <v>72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75" customHeight="1">
      <c r="A6" s="86" t="s">
        <v>73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8.5" customHeight="1">
      <c r="A8" s="30" t="s">
        <v>52</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8"/>
      <c r="IF8" s="8"/>
      <c r="IG8" s="8"/>
      <c r="IH8" s="8"/>
      <c r="II8" s="8"/>
    </row>
    <row r="9" spans="1:243" s="9" customFormat="1" ht="61.5" customHeight="1">
      <c r="A9" s="79"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54</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53</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55.5" customHeight="1">
      <c r="A13" s="33">
        <v>1</v>
      </c>
      <c r="B13" s="75" t="s">
        <v>58</v>
      </c>
      <c r="C13" s="76"/>
      <c r="D13" s="34"/>
      <c r="E13" s="67"/>
      <c r="F13" s="67"/>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16.5" customHeight="1">
      <c r="A14" s="33">
        <v>1.01</v>
      </c>
      <c r="B14" s="71" t="s">
        <v>59</v>
      </c>
      <c r="C14" s="72"/>
      <c r="D14" s="59">
        <v>134</v>
      </c>
      <c r="E14" s="68" t="s">
        <v>56</v>
      </c>
      <c r="F14" s="69">
        <v>274.8</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0">
        <f>total_amount_ba($B$2,$D$2,D14,F14,J14,K14,M14)</f>
        <v>36823.2</v>
      </c>
      <c r="BB14" s="66">
        <f>BA14+SUM(N14:AZ14)</f>
        <v>36823.2</v>
      </c>
      <c r="BC14" s="40" t="str">
        <f>SpellNumber(L14,BB14)</f>
        <v>INR  Thirty Six Thousand Eight Hundred &amp; Twenty Three  and Paise Twenty Only</v>
      </c>
      <c r="IE14" s="21">
        <v>1.01</v>
      </c>
      <c r="IF14" s="21" t="s">
        <v>37</v>
      </c>
      <c r="IG14" s="21" t="s">
        <v>33</v>
      </c>
      <c r="IH14" s="21">
        <v>123.223</v>
      </c>
      <c r="II14" s="21" t="s">
        <v>35</v>
      </c>
    </row>
    <row r="15" spans="1:243" s="20" customFormat="1" ht="36" customHeight="1">
      <c r="A15" s="33">
        <v>2</v>
      </c>
      <c r="B15" s="75" t="s">
        <v>60</v>
      </c>
      <c r="C15" s="76"/>
      <c r="D15" s="34"/>
      <c r="E15" s="67"/>
      <c r="F15" s="67"/>
      <c r="G15" s="15"/>
      <c r="H15" s="15"/>
      <c r="I15" s="35"/>
      <c r="J15" s="16"/>
      <c r="K15" s="17"/>
      <c r="L15" s="17"/>
      <c r="M15" s="18"/>
      <c r="N15" s="19"/>
      <c r="O15" s="19"/>
      <c r="P15" s="36"/>
      <c r="Q15" s="19"/>
      <c r="R15" s="19"/>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1">
        <v>1</v>
      </c>
      <c r="IF15" s="21" t="s">
        <v>32</v>
      </c>
      <c r="IG15" s="21" t="s">
        <v>33</v>
      </c>
      <c r="IH15" s="21">
        <v>10</v>
      </c>
      <c r="II15" s="21" t="s">
        <v>34</v>
      </c>
    </row>
    <row r="16" spans="1:243" s="20" customFormat="1" ht="16.5" customHeight="1">
      <c r="A16" s="33">
        <v>2.01</v>
      </c>
      <c r="B16" s="71" t="s">
        <v>61</v>
      </c>
      <c r="C16" s="72"/>
      <c r="D16" s="59">
        <v>2441</v>
      </c>
      <c r="E16" s="68" t="s">
        <v>56</v>
      </c>
      <c r="F16" s="69">
        <v>33.35</v>
      </c>
      <c r="G16" s="22"/>
      <c r="H16" s="22"/>
      <c r="I16" s="35" t="s">
        <v>36</v>
      </c>
      <c r="J16" s="16">
        <f>IF(I16="Less(-)",-1,1)</f>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0">
        <f>total_amount_ba($B$2,$D$2,D16,F16,J16,K16,M16)</f>
        <v>81407.35</v>
      </c>
      <c r="BB16" s="66">
        <f>BA16+SUM(N16:AZ16)</f>
        <v>81407.35</v>
      </c>
      <c r="BC16" s="40" t="str">
        <f>SpellNumber(L16,BB16)</f>
        <v>INR  Eighty One Thousand Four Hundred &amp; Seven  and Paise Thirty Five Only</v>
      </c>
      <c r="IE16" s="21">
        <v>1.02</v>
      </c>
      <c r="IF16" s="21" t="s">
        <v>38</v>
      </c>
      <c r="IG16" s="21" t="s">
        <v>39</v>
      </c>
      <c r="IH16" s="21">
        <v>213</v>
      </c>
      <c r="II16" s="21" t="s">
        <v>35</v>
      </c>
    </row>
    <row r="17" spans="1:243" s="20" customFormat="1" ht="34.5" customHeight="1">
      <c r="A17" s="33">
        <v>3</v>
      </c>
      <c r="B17" s="75" t="s">
        <v>62</v>
      </c>
      <c r="C17" s="76"/>
      <c r="D17" s="59">
        <v>13329</v>
      </c>
      <c r="E17" s="68" t="s">
        <v>56</v>
      </c>
      <c r="F17" s="69">
        <v>8.35</v>
      </c>
      <c r="G17" s="22"/>
      <c r="H17" s="22"/>
      <c r="I17" s="35" t="s">
        <v>36</v>
      </c>
      <c r="J17" s="16">
        <f>IF(I17="Less(-)",-1,1)</f>
        <v>1</v>
      </c>
      <c r="K17" s="17" t="s">
        <v>46</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0">
        <f>total_amount_ba($B$2,$D$2,D17,F17,J17,K17,M17)</f>
        <v>111297.15</v>
      </c>
      <c r="BB17" s="66">
        <f>BA17+SUM(N17:AZ17)</f>
        <v>111297.15</v>
      </c>
      <c r="BC17" s="40" t="str">
        <f>SpellNumber(L17,BB17)</f>
        <v>INR  One Lakh Eleven Thousand Two Hundred &amp; Ninety Seven  and Paise Fifteen Only</v>
      </c>
      <c r="IE17" s="21">
        <v>2</v>
      </c>
      <c r="IF17" s="21" t="s">
        <v>32</v>
      </c>
      <c r="IG17" s="21" t="s">
        <v>40</v>
      </c>
      <c r="IH17" s="21">
        <v>10</v>
      </c>
      <c r="II17" s="21" t="s">
        <v>35</v>
      </c>
    </row>
    <row r="18" spans="1:243" s="20" customFormat="1" ht="25.5" customHeight="1">
      <c r="A18" s="33">
        <v>4</v>
      </c>
      <c r="B18" s="77" t="s">
        <v>55</v>
      </c>
      <c r="C18" s="78"/>
      <c r="D18" s="34"/>
      <c r="E18" s="67"/>
      <c r="F18" s="67"/>
      <c r="G18" s="15"/>
      <c r="H18" s="15"/>
      <c r="I18" s="35"/>
      <c r="J18" s="16"/>
      <c r="K18" s="17"/>
      <c r="L18" s="17"/>
      <c r="M18" s="18"/>
      <c r="N18" s="19"/>
      <c r="O18" s="19"/>
      <c r="P18" s="36"/>
      <c r="Q18" s="19"/>
      <c r="R18" s="19"/>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1">
        <v>1</v>
      </c>
      <c r="IF18" s="21" t="s">
        <v>32</v>
      </c>
      <c r="IG18" s="21" t="s">
        <v>33</v>
      </c>
      <c r="IH18" s="21">
        <v>10</v>
      </c>
      <c r="II18" s="21" t="s">
        <v>34</v>
      </c>
    </row>
    <row r="19" spans="1:243" s="20" customFormat="1" ht="35.25" customHeight="1">
      <c r="A19" s="33">
        <v>4.01</v>
      </c>
      <c r="B19" s="71" t="s">
        <v>63</v>
      </c>
      <c r="C19" s="72"/>
      <c r="D19" s="59">
        <v>5811</v>
      </c>
      <c r="E19" s="68" t="s">
        <v>56</v>
      </c>
      <c r="F19" s="69">
        <v>96.05</v>
      </c>
      <c r="G19" s="22"/>
      <c r="H19" s="22"/>
      <c r="I19" s="35" t="s">
        <v>36</v>
      </c>
      <c r="J19" s="16">
        <f>IF(I19="Less(-)",-1,1)</f>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60">
        <f>total_amount_ba($B$2,$D$2,D19,F19,J19,K19,M19)</f>
        <v>558146.55</v>
      </c>
      <c r="BB19" s="66">
        <f>BA19+SUM(N19:AZ19)</f>
        <v>558146.55</v>
      </c>
      <c r="BC19" s="40" t="str">
        <f>SpellNumber(L19,BB19)</f>
        <v>INR  Five Lakh Fifty Eight Thousand One Hundred &amp; Forty Six  and Paise Fifty Five Only</v>
      </c>
      <c r="IE19" s="21">
        <v>3</v>
      </c>
      <c r="IF19" s="21" t="s">
        <v>41</v>
      </c>
      <c r="IG19" s="21" t="s">
        <v>42</v>
      </c>
      <c r="IH19" s="21">
        <v>10</v>
      </c>
      <c r="II19" s="21" t="s">
        <v>35</v>
      </c>
    </row>
    <row r="20" spans="1:243" s="20" customFormat="1" ht="48" customHeight="1">
      <c r="A20" s="33">
        <v>5</v>
      </c>
      <c r="B20" s="75" t="s">
        <v>64</v>
      </c>
      <c r="C20" s="76"/>
      <c r="D20" s="59">
        <v>274</v>
      </c>
      <c r="E20" s="68" t="s">
        <v>56</v>
      </c>
      <c r="F20" s="69">
        <v>10.8</v>
      </c>
      <c r="G20" s="22"/>
      <c r="H20" s="22"/>
      <c r="I20" s="35" t="s">
        <v>36</v>
      </c>
      <c r="J20" s="16">
        <f>IF(I20="Less(-)",-1,1)</f>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0">
        <f>total_amount_ba($B$2,$D$2,D20,F20,J20,K20,M20)</f>
        <v>2959.2</v>
      </c>
      <c r="BB20" s="66">
        <f>BA20+SUM(N20:AZ20)</f>
        <v>2959.2</v>
      </c>
      <c r="BC20" s="40" t="str">
        <f>SpellNumber(L20,BB20)</f>
        <v>INR  Two Thousand Nine Hundred &amp; Fifty Nine  and Paise Twenty Only</v>
      </c>
      <c r="IE20" s="21">
        <v>1.01</v>
      </c>
      <c r="IF20" s="21" t="s">
        <v>37</v>
      </c>
      <c r="IG20" s="21" t="s">
        <v>33</v>
      </c>
      <c r="IH20" s="21">
        <v>123.223</v>
      </c>
      <c r="II20" s="21" t="s">
        <v>35</v>
      </c>
    </row>
    <row r="21" spans="1:243" s="20" customFormat="1" ht="48.75" customHeight="1">
      <c r="A21" s="33">
        <v>6</v>
      </c>
      <c r="B21" s="73" t="s">
        <v>65</v>
      </c>
      <c r="C21" s="74"/>
      <c r="D21" s="59">
        <v>2133</v>
      </c>
      <c r="E21" s="68" t="s">
        <v>56</v>
      </c>
      <c r="F21" s="69">
        <v>87.35</v>
      </c>
      <c r="G21" s="22"/>
      <c r="H21" s="22"/>
      <c r="I21" s="35" t="s">
        <v>36</v>
      </c>
      <c r="J21" s="16">
        <f>IF(I21="Less(-)",-1,1)</f>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44"/>
      <c r="AV21" s="37"/>
      <c r="AW21" s="37"/>
      <c r="AX21" s="37"/>
      <c r="AY21" s="37"/>
      <c r="AZ21" s="37"/>
      <c r="BA21" s="60">
        <f>total_amount_ba($B$2,$D$2,D21,F21,J21,K21,M21)</f>
        <v>186317.55</v>
      </c>
      <c r="BB21" s="66">
        <f>BA21+SUM(N21:AZ21)</f>
        <v>186317.55</v>
      </c>
      <c r="BC21" s="40" t="str">
        <f>SpellNumber(L21,BB21)</f>
        <v>INR  One Lakh Eighty Six Thousand Three Hundred &amp; Seventeen  and Paise Fifty Five Only</v>
      </c>
      <c r="IE21" s="21">
        <v>1.02</v>
      </c>
      <c r="IF21" s="21" t="s">
        <v>38</v>
      </c>
      <c r="IG21" s="21" t="s">
        <v>39</v>
      </c>
      <c r="IH21" s="21">
        <v>213</v>
      </c>
      <c r="II21" s="21" t="s">
        <v>35</v>
      </c>
    </row>
    <row r="22" spans="1:243" s="20" customFormat="1" ht="33" customHeight="1">
      <c r="A22" s="33">
        <v>7</v>
      </c>
      <c r="B22" s="75" t="s">
        <v>66</v>
      </c>
      <c r="C22" s="76"/>
      <c r="D22" s="34"/>
      <c r="E22" s="67"/>
      <c r="F22" s="70"/>
      <c r="G22" s="15"/>
      <c r="H22" s="15"/>
      <c r="I22" s="35"/>
      <c r="J22" s="16"/>
      <c r="K22" s="17"/>
      <c r="L22" s="17"/>
      <c r="M22" s="18"/>
      <c r="N22" s="19"/>
      <c r="O22" s="19"/>
      <c r="P22" s="36"/>
      <c r="Q22" s="19"/>
      <c r="R22" s="19"/>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8"/>
      <c r="BB22" s="39"/>
      <c r="BC22" s="40"/>
      <c r="IE22" s="21">
        <v>1</v>
      </c>
      <c r="IF22" s="21" t="s">
        <v>32</v>
      </c>
      <c r="IG22" s="21" t="s">
        <v>33</v>
      </c>
      <c r="IH22" s="21">
        <v>10</v>
      </c>
      <c r="II22" s="21" t="s">
        <v>34</v>
      </c>
    </row>
    <row r="23" spans="1:243" s="20" customFormat="1" ht="34.5" customHeight="1">
      <c r="A23" s="33">
        <v>7.01</v>
      </c>
      <c r="B23" s="71" t="s">
        <v>67</v>
      </c>
      <c r="C23" s="72"/>
      <c r="D23" s="59">
        <v>7512</v>
      </c>
      <c r="E23" s="68" t="s">
        <v>56</v>
      </c>
      <c r="F23" s="69">
        <v>93.7</v>
      </c>
      <c r="G23" s="22"/>
      <c r="H23" s="15"/>
      <c r="I23" s="35" t="s">
        <v>36</v>
      </c>
      <c r="J23" s="16">
        <f>IF(I23="Less(-)",-1,1)</f>
        <v>1</v>
      </c>
      <c r="K23" s="17" t="s">
        <v>46</v>
      </c>
      <c r="L23" s="17" t="s">
        <v>6</v>
      </c>
      <c r="M23" s="41"/>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0">
        <f>total_amount_ba($B$2,$D$2,D23,F23,J23,K23,M23)</f>
        <v>703874.4</v>
      </c>
      <c r="BB23" s="66">
        <f>BA23+SUM(N23:AZ23)</f>
        <v>703874.4</v>
      </c>
      <c r="BC23" s="40" t="str">
        <f>SpellNumber(L23,BB23)</f>
        <v>INR  Seven Lakh Three Thousand Eight Hundred &amp; Seventy Four  and Paise Forty Only</v>
      </c>
      <c r="IE23" s="21">
        <v>1.01</v>
      </c>
      <c r="IF23" s="21" t="s">
        <v>37</v>
      </c>
      <c r="IG23" s="21" t="s">
        <v>33</v>
      </c>
      <c r="IH23" s="21">
        <v>123.223</v>
      </c>
      <c r="II23" s="21" t="s">
        <v>35</v>
      </c>
    </row>
    <row r="24" spans="1:243" s="20" customFormat="1" ht="36" customHeight="1">
      <c r="A24" s="33">
        <v>8</v>
      </c>
      <c r="B24" s="75" t="s">
        <v>68</v>
      </c>
      <c r="C24" s="76"/>
      <c r="D24" s="34"/>
      <c r="E24" s="67"/>
      <c r="F24" s="67"/>
      <c r="G24" s="15"/>
      <c r="H24" s="15"/>
      <c r="I24" s="35"/>
      <c r="J24" s="16"/>
      <c r="K24" s="17"/>
      <c r="L24" s="17"/>
      <c r="M24" s="18"/>
      <c r="N24" s="19"/>
      <c r="O24" s="19"/>
      <c r="P24" s="36"/>
      <c r="Q24" s="19"/>
      <c r="R24" s="19"/>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1">
        <v>1</v>
      </c>
      <c r="IF24" s="21" t="s">
        <v>32</v>
      </c>
      <c r="IG24" s="21" t="s">
        <v>33</v>
      </c>
      <c r="IH24" s="21">
        <v>10</v>
      </c>
      <c r="II24" s="21" t="s">
        <v>34</v>
      </c>
    </row>
    <row r="25" spans="1:243" s="20" customFormat="1" ht="16.5" customHeight="1">
      <c r="A25" s="33">
        <v>8.01</v>
      </c>
      <c r="B25" s="71" t="s">
        <v>69</v>
      </c>
      <c r="C25" s="72"/>
      <c r="D25" s="59">
        <v>2232</v>
      </c>
      <c r="E25" s="68" t="s">
        <v>56</v>
      </c>
      <c r="F25" s="69">
        <v>51.3</v>
      </c>
      <c r="G25" s="22"/>
      <c r="H25" s="22"/>
      <c r="I25" s="35" t="s">
        <v>36</v>
      </c>
      <c r="J25" s="16">
        <f>IF(I25="Less(-)",-1,1)</f>
        <v>1</v>
      </c>
      <c r="K25" s="17" t="s">
        <v>46</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0">
        <f>total_amount_ba($B$2,$D$2,D25,F25,J25,K25,M25)</f>
        <v>114501.6</v>
      </c>
      <c r="BB25" s="66">
        <f>BA25+SUM(N25:AZ25)</f>
        <v>114501.6</v>
      </c>
      <c r="BC25" s="40" t="str">
        <f>SpellNumber(L25,BB25)</f>
        <v>INR  One Lakh Fourteen Thousand Five Hundred &amp; One  and Paise Sixty Only</v>
      </c>
      <c r="IE25" s="21">
        <v>1.02</v>
      </c>
      <c r="IF25" s="21" t="s">
        <v>38</v>
      </c>
      <c r="IG25" s="21" t="s">
        <v>39</v>
      </c>
      <c r="IH25" s="21">
        <v>213</v>
      </c>
      <c r="II25" s="21" t="s">
        <v>35</v>
      </c>
    </row>
    <row r="26" spans="1:243" s="20" customFormat="1" ht="16.5" customHeight="1">
      <c r="A26" s="33">
        <v>9</v>
      </c>
      <c r="B26" s="75" t="s">
        <v>70</v>
      </c>
      <c r="C26" s="76"/>
      <c r="D26" s="34"/>
      <c r="E26" s="67"/>
      <c r="F26" s="67"/>
      <c r="G26" s="15"/>
      <c r="H26" s="15"/>
      <c r="I26" s="35"/>
      <c r="J26" s="16"/>
      <c r="K26" s="17"/>
      <c r="L26" s="17"/>
      <c r="M26" s="18"/>
      <c r="N26" s="19"/>
      <c r="O26" s="19"/>
      <c r="P26" s="36"/>
      <c r="Q26" s="19"/>
      <c r="R26" s="19"/>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8"/>
      <c r="BB26" s="39"/>
      <c r="BC26" s="40"/>
      <c r="IE26" s="21">
        <v>1</v>
      </c>
      <c r="IF26" s="21" t="s">
        <v>32</v>
      </c>
      <c r="IG26" s="21" t="s">
        <v>33</v>
      </c>
      <c r="IH26" s="21">
        <v>10</v>
      </c>
      <c r="II26" s="21" t="s">
        <v>34</v>
      </c>
    </row>
    <row r="27" spans="1:243" s="20" customFormat="1" ht="16.5" customHeight="1">
      <c r="A27" s="33">
        <v>9.01</v>
      </c>
      <c r="B27" s="71" t="s">
        <v>71</v>
      </c>
      <c r="C27" s="72"/>
      <c r="D27" s="59">
        <v>11</v>
      </c>
      <c r="E27" s="68" t="s">
        <v>56</v>
      </c>
      <c r="F27" s="69">
        <v>44.4</v>
      </c>
      <c r="G27" s="22"/>
      <c r="H27" s="15"/>
      <c r="I27" s="35" t="s">
        <v>36</v>
      </c>
      <c r="J27" s="16">
        <f>IF(I27="Less(-)",-1,1)</f>
        <v>1</v>
      </c>
      <c r="K27" s="17" t="s">
        <v>46</v>
      </c>
      <c r="L27" s="17" t="s">
        <v>6</v>
      </c>
      <c r="M27" s="41"/>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0">
        <f>total_amount_ba($B$2,$D$2,D27,F27,J27,K27,M27)</f>
        <v>488.4</v>
      </c>
      <c r="BB27" s="66">
        <f>BA27+SUM(N27:AZ27)</f>
        <v>488.4</v>
      </c>
      <c r="BC27" s="40" t="str">
        <f>SpellNumber(L27,BB27)</f>
        <v>INR  Four Hundred &amp; Eighty Eight  and Paise Forty Only</v>
      </c>
      <c r="IE27" s="21">
        <v>1.01</v>
      </c>
      <c r="IF27" s="21" t="s">
        <v>37</v>
      </c>
      <c r="IG27" s="21" t="s">
        <v>33</v>
      </c>
      <c r="IH27" s="21">
        <v>123.223</v>
      </c>
      <c r="II27" s="21" t="s">
        <v>35</v>
      </c>
    </row>
    <row r="28" spans="1:243" s="20" customFormat="1" ht="34.5" customHeight="1">
      <c r="A28" s="45" t="s">
        <v>44</v>
      </c>
      <c r="B28" s="46"/>
      <c r="C28" s="47"/>
      <c r="D28" s="48"/>
      <c r="E28" s="48"/>
      <c r="F28" s="48"/>
      <c r="G28" s="48"/>
      <c r="H28" s="49"/>
      <c r="I28" s="49"/>
      <c r="J28" s="49"/>
      <c r="K28" s="49"/>
      <c r="L28" s="50"/>
      <c r="BA28" s="61">
        <f>SUM(BA13:BA27)</f>
        <v>1795815.4</v>
      </c>
      <c r="BB28" s="65">
        <f>SUM(BB13:BB27)</f>
        <v>1795815.4</v>
      </c>
      <c r="BC28" s="40" t="str">
        <f>SpellNumber($E$2,BB28)</f>
        <v>INR  Seventeen Lakh Ninety Five Thousand Eight Hundred &amp; Fifteen  and Paise Forty Only</v>
      </c>
      <c r="IE28" s="21">
        <v>4</v>
      </c>
      <c r="IF28" s="21" t="s">
        <v>38</v>
      </c>
      <c r="IG28" s="21" t="s">
        <v>43</v>
      </c>
      <c r="IH28" s="21">
        <v>10</v>
      </c>
      <c r="II28" s="21" t="s">
        <v>35</v>
      </c>
    </row>
    <row r="29" spans="1:243" s="25" customFormat="1" ht="33.75" customHeight="1">
      <c r="A29" s="46" t="s">
        <v>48</v>
      </c>
      <c r="B29" s="51"/>
      <c r="C29" s="23"/>
      <c r="D29" s="52"/>
      <c r="E29" s="53" t="s">
        <v>51</v>
      </c>
      <c r="F29" s="63"/>
      <c r="G29" s="54"/>
      <c r="H29" s="24"/>
      <c r="I29" s="24"/>
      <c r="J29" s="24"/>
      <c r="K29" s="55"/>
      <c r="L29" s="56"/>
      <c r="M29" s="57"/>
      <c r="O29" s="20"/>
      <c r="P29" s="20"/>
      <c r="Q29" s="20"/>
      <c r="R29" s="20"/>
      <c r="S29" s="20"/>
      <c r="BA29" s="62">
        <f>IF(ISBLANK(F29),0,IF(E29="Excess (+)",ROUND(BA28+(BA28*F29),2),IF(E29="Less (-)",ROUND(BA28+(BA28*F29*(-1)),2),IF(E29="At Par",BA28,0))))</f>
        <v>0</v>
      </c>
      <c r="BB29" s="64">
        <f>ROUND(BA29,0)</f>
        <v>0</v>
      </c>
      <c r="BC29" s="40" t="str">
        <f>SpellNumber($E$2,BA29)</f>
        <v>INR Zero Only</v>
      </c>
      <c r="IE29" s="26"/>
      <c r="IF29" s="26"/>
      <c r="IG29" s="26"/>
      <c r="IH29" s="26"/>
      <c r="II29" s="26"/>
    </row>
    <row r="30" spans="1:243" s="25" customFormat="1" ht="41.25" customHeight="1">
      <c r="A30" s="45" t="s">
        <v>47</v>
      </c>
      <c r="B30" s="45"/>
      <c r="C30" s="82" t="str">
        <f>SpellNumber($E$2,BA29)</f>
        <v>INR Zero Only</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4"/>
      <c r="IE30" s="26"/>
      <c r="IF30" s="26"/>
      <c r="IG30" s="26"/>
      <c r="IH30" s="26"/>
      <c r="II30" s="26"/>
    </row>
    <row r="31" spans="3:243" s="12" customFormat="1" ht="15">
      <c r="C31" s="27"/>
      <c r="D31" s="27"/>
      <c r="E31" s="27"/>
      <c r="F31" s="27"/>
      <c r="G31" s="27"/>
      <c r="H31" s="27"/>
      <c r="I31" s="27"/>
      <c r="J31" s="27"/>
      <c r="K31" s="27"/>
      <c r="L31" s="27"/>
      <c r="M31" s="27"/>
      <c r="O31" s="27"/>
      <c r="BA31" s="27"/>
      <c r="BC31" s="27"/>
      <c r="IE31" s="13"/>
      <c r="IF31" s="13"/>
      <c r="IG31" s="13"/>
      <c r="IH31" s="13"/>
      <c r="II31" s="13"/>
    </row>
  </sheetData>
  <sheetProtection password="CC4F" sheet="1" selectLockedCells="1"/>
  <mergeCells count="23">
    <mergeCell ref="A9:BC9"/>
    <mergeCell ref="C30:BC30"/>
    <mergeCell ref="A1:L1"/>
    <mergeCell ref="A4:BC4"/>
    <mergeCell ref="A5:BC5"/>
    <mergeCell ref="A6:BC6"/>
    <mergeCell ref="A7:BC7"/>
    <mergeCell ref="B8:BC8"/>
    <mergeCell ref="B13:C13"/>
    <mergeCell ref="B14:C14"/>
    <mergeCell ref="B15:C15"/>
    <mergeCell ref="B16:C16"/>
    <mergeCell ref="B17:C17"/>
    <mergeCell ref="B18:C18"/>
    <mergeCell ref="B19:C19"/>
    <mergeCell ref="B20:C20"/>
    <mergeCell ref="B27:C27"/>
    <mergeCell ref="B21:C21"/>
    <mergeCell ref="B22:C22"/>
    <mergeCell ref="B23:C23"/>
    <mergeCell ref="B24:C24"/>
    <mergeCell ref="B25:C25"/>
    <mergeCell ref="B26:C26"/>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E29">
      <formula1>"Select, Excess (+), Less (-)"</formula1>
    </dataValidation>
    <dataValidation type="list" allowBlank="1" showInputMessage="1" showErrorMessage="1" sqref="L13:L2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M19:M21 M23 M25 M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allowBlank="1" showInputMessage="1" showErrorMessage="1" promptTitle="Itemcode/Make" prompt="Please enter text" sqref="C13:C27"/>
    <dataValidation allowBlank="1" showInputMessage="1" showErrorMessage="1" promptTitle="Item Description" prompt="Please enter Item Description in text" sqref="B21"/>
    <dataValidation type="decimal" allowBlank="1" showInputMessage="1" showErrorMessage="1" errorTitle="Invalid Entry" error="Only Numeric Values are allowed. " sqref="A13:A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2018-06-11T05:17:19Z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