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0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<sst xmlns="http://schemas.openxmlformats.org/spreadsheetml/2006/main" count="707" uniqueCount="147">
  <si>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</si>
  <si>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</si>
  <si>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</si>
  <si>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</si>
  <si>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</si>
  <si>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</si>
  <si>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</si>
  <si>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</si>
  <si>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</si>
  <si>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</si>
  <si>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</si>
  <si>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</si>
  <si>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</si>
  <si>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</si>
  <si>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</si>
  <si>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</si>
  <si>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</si>
  <si>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</si>
  <si>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</si>
  <si>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</si>
  <si>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</si>
  <si>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</si>
  <si>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</si>
  <si>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</si>
  <si>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</si>
  <si>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</si>
  <si>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</si>
  <si>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</si>
  <si>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</si>
  <si>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</si>
  <si>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</si>
  <si>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</si>
  <si>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</si>
  <si>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</si>
  <si>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</si>
  <si>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</si>
  <si>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</si>
  <si>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</si>
  <si>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</si>
  <si>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</si>
  <si>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</si>
  <si>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</si>
  <si>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</si>
  <si>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</si>
  <si>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</si>
  <si>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</si>
  <si>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</si>
  <si>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</si>
  <si>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</si>
  <si>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</si>
  <si>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</si>
  <si>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</si>
  <si>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</si>
  <si>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</si>
  <si>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r>
      <t xml:space="preserve">TOTAL AMOUNT  With Taxes
           in
     </t>
    </r>
    <r>
      <rPr>
        <b/>
        <sz val="11"/>
        <color indexed="10"/>
        <rFont val="Arial"/>
        <family val="2"/>
      </rPr>
      <t xml:space="preserve"> Rs.      P</t>
    </r>
  </si>
  <si>
    <t>100 mm (17.59.1)</t>
  </si>
  <si>
    <t>Tender Inviting Authority: IWD, IIT(BHU), Varanasi</t>
  </si>
  <si>
    <t>300x16 mm  (9.96.1)</t>
  </si>
  <si>
    <t>sqm</t>
  </si>
  <si>
    <t xml:space="preserve">Demolishing cement concrete manually / by mechanical means and disposal of material within 50 metres lead as per direction of Engineer in charge.           </t>
  </si>
  <si>
    <t xml:space="preserve">Nominal concrete 1:3:6 or richer mix (i/c equivalent design mix) (15.2.1)                                        </t>
  </si>
  <si>
    <t xml:space="preserve">Demolishing brick work manually / by mechanical means including stacking of serviceable material and disposal of unserviceable material within 50 metres lead as per direction of Engineer-in-charge:     </t>
  </si>
  <si>
    <t xml:space="preserve">In cement mortar   (15.7.4)                                               </t>
  </si>
  <si>
    <t>110 mm diameter (12.41.2)</t>
  </si>
  <si>
    <t>Providing and fixing on wall face unplasticised - PVC moulded fittings/accessories for unplasticised - Rigid PVC rain water pipes conforming to IS : 13592  Type A including jointing with seal ring conforming to IS : 5382 leaving 10 mm gap for thermal expansion.</t>
  </si>
  <si>
    <t>(a) Bend  87.5°110 mm (12.42.5.2)</t>
  </si>
  <si>
    <t>(b) Shoe (Plain) 110 mm Shoe (12.42.6.2)</t>
  </si>
  <si>
    <t>(c) Coupler 110 mm (12.42.1.2)</t>
  </si>
  <si>
    <t>Providing and fixing M.S. stays and clamps for sand cast iron/centrifugally cast (spun) iron pipes of diameter:</t>
  </si>
  <si>
    <t xml:space="preserve">Providing and laying in position cement concrete of specified grade excluding the cost of centering and shuttering - All work upto plinth level </t>
  </si>
  <si>
    <t>1:2:4 (1 Cement : 2 coarse sand : 4 graded stone  aggregate 20 mm nominal size) (4.1.3)</t>
  </si>
  <si>
    <t>Brick work with common burnt clay F.P.S. (non modular) bricks of class designation 75 in superstructure above plinth level upto floor V level in all shapes and sizes in:</t>
  </si>
  <si>
    <t>Cement mortar 1:6 ( 1 cement : 6 coarse sand) (6.4.2)</t>
  </si>
  <si>
    <t>Dismantling old plaster or skirting raking out joints and cleaning the surface for plaster including disposal of rubbish to the  dumping ground within 50 metres lead. (15.56)</t>
  </si>
  <si>
    <t xml:space="preserve">12 mm cement plaster of mix : </t>
  </si>
  <si>
    <t xml:space="preserve">1:6 (1 cement : 6 coarse sand)   (13.4.2)                                  </t>
  </si>
  <si>
    <t xml:space="preserve">15 mm cement plaster on rough side of single or half brick wall  of mix :                       </t>
  </si>
  <si>
    <t xml:space="preserve">1:6 (1 cement : 6 coarse sand) (13.5.2)                            </t>
  </si>
  <si>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t>
  </si>
  <si>
    <t>With cement mortar 1:4(1cement :4 coarse sand) (14.1.2)</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</si>
  <si>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(5.3)</t>
  </si>
  <si>
    <t xml:space="preserve">Reinforcement for R.C.C. work including straightening, cutting, bending, placing in position and binding all complete . </t>
  </si>
  <si>
    <t>Thermo-Mechanically Treated bars. (5.22.6)</t>
  </si>
  <si>
    <t>Centering and shuttering including strutting, propping etc. and  removal of form for:</t>
  </si>
  <si>
    <t>Suspended floors, roofs, landings, balconies and access platform. (5.9.3)</t>
  </si>
  <si>
    <t xml:space="preserve">Removing dry or oil bound distemper, water proffing cement paint and the like by scrapping, sand papering and preparing the surface smooth including necessary repairs to scratches etc. complete    (14.46)    </t>
  </si>
  <si>
    <t xml:space="preserve">Finishing walls with Acrylic Smooth exterior paint of required shade </t>
  </si>
  <si>
    <t>New work (Two or more coat applied @ 1.67 ltr/10 sqm over and including priming coat of exterior primer applied @2.20kg/ 10 sqm) (13.46.1)</t>
  </si>
  <si>
    <t>Finishing walls with Acrylic Smooth exterior paint of required shade:</t>
  </si>
  <si>
    <t>(a) Old work ( Two or more coats applied @ 1.67 ltr /10sqm.) on existing cement paint surface ) (14.66.1)</t>
  </si>
  <si>
    <t>(b) Old work (one or more coats) applied @ 0.90 ltr /10sqm (14.66.2)</t>
  </si>
  <si>
    <t>Providing and applying white cement based putty of average thickness 1mm, of approved brand and manufacturer, over the plastered wall surface to prepare the surface even and smooth complete. (13.80)</t>
  </si>
  <si>
    <t xml:space="preserve">Distempering with oil bound washable distemper of approved brand and manufacture to give an even shade                      </t>
  </si>
  <si>
    <t>New work (two or more coats) over and including water thinnable priming coat with cement primer  (13.41.1)</t>
  </si>
  <si>
    <t xml:space="preserve">Old work (one or more coats) (14.45.1)            </t>
  </si>
  <si>
    <t xml:space="preserve">Painting with synthetic enamel paint of approved brand and manufacture of required colour to give an even shade:                         </t>
  </si>
  <si>
    <t>One or more coats on old work. (14.54.1)</t>
  </si>
  <si>
    <t>Raking out joints of stone masonry surface to the required width and depth, with due care and precaution, by mechanical / manual means, including preparing and cleaning the surface for re-pointing/ refilling of joints, including disposal of rubbish to the dumping ground within 50 metre lead. (24.1)</t>
  </si>
  <si>
    <t>Cleaning the sand stone surface and removing dirt, dust, bird dropping, grease, oil, algae, fungus, monkey beats, vegetable growth etc., including providing, applying and washing the surface with liquid Ammonia Chemical of 5% solution and other chemical cleaning agent as approved by Archaeological Survey of India/ Engineer-incharge, of approved brand and manufacturer, with the help of required scrubbers and also cleaning with machine operated water jet mixed with desired quantity of fine silica where ever required, without causing any scratching/ damage to the stone surface and finally washing the surface with clean water with the help of pressure jet machine, complete in all respect, including taking all precautions to safeguard ventilators, windows, doors etc. by suitable covering so as to avoid any damage to the building/ structure, all as per direction of Engineer-in-charge (The rate is inclusive of all materials &amp; labours involved except scaffolding). (24.3)</t>
  </si>
  <si>
    <t xml:space="preserve">Providing wood work in frames of doors, windows, clerestory windows and other frames, wrought framed and fixed in position with hold fast lugs or with dash fasteners of required dia &amp; length (hold fast lugs or dash fastener shall be paid for separately). </t>
  </si>
  <si>
    <t>Sal wood (9.1.2)</t>
  </si>
  <si>
    <t>Providing and fixing ISI marked flush door shutters conforming to IS 2202 (part1)  decorative type, core of block board construction with frame of 1st class hard wood and well matched teak 3 ply veneering with vertical grains or cross bands and face veneers on both faces of shutters.</t>
  </si>
  <si>
    <t>35 mm thick including ISI marked Stainless Steel butt hinges with necessary screws. (9.20.1)</t>
  </si>
  <si>
    <t>Providing and fixing panelled or panelled and glazed shutters for doors, windows and clerestory windows including ISI marked black enamelled M.S butt hinges with necessary screws excluding, panelling which will be paid for separately.</t>
  </si>
  <si>
    <t>Second class teak wood</t>
  </si>
  <si>
    <t>35 mm thick shutters (9.5.1.1)</t>
  </si>
  <si>
    <t>Providing and fixing panelling or panelling and glazing in panelled or panelled and glazed shutters for doors, windows and clerestory windows ( Area of opening for panel inserts excluding portion inside grooves or rebates to be measured). Panelling for panelled or panelled and glazed shutters 25 mm to 40 mm thick</t>
  </si>
  <si>
    <t>Second class teak wood (9.7.1)</t>
  </si>
  <si>
    <t>Float glass panes</t>
  </si>
  <si>
    <t>4mm thick glass pane (9.7.7.1)</t>
  </si>
  <si>
    <t>Providing and fixing fly proof stainless steel grade 304 wire gauge, to windows and clerestory windows using wire gauge with average width of aperture 1.4 mm in both directions with wire of dia. 0.50 mm all complete.</t>
  </si>
  <si>
    <t>With 2nd class teak wood beading 62X19 mm (9.135.1)</t>
  </si>
  <si>
    <t>Providing 40x5 mm flat iron hold fast 40 cm long including fixing to frame with 10 mm diameter bolts, nuts and wooden plugs and embeddings in cement concrete block 30x10x15cm 1:3:6 mix (1cement : 3 coarse sand : 6 graded stone aggregate 20mm nominal size) (9.53)</t>
  </si>
  <si>
    <t xml:space="preserve">Providing and fixing aluminium sliding door bolts ISI marked anodised (anodic coating not less than grade AC 10 as per IS : 1868) transparent or dyed to required colour or shade with nuts and screws etc. complete : </t>
  </si>
  <si>
    <t xml:space="preserve">Providing and fixing aluminium tower bolts ISI marked anodised ( anodic coating not less than grade AC 10 as per IS : 1868 ) transparent or dyed to required colour or shade with necessary screws etc. complete:                                              </t>
  </si>
  <si>
    <t xml:space="preserve">(a) 250x10 mm (9.97.2)                                                     </t>
  </si>
  <si>
    <t xml:space="preserve">(b) 150x10 mm (9.97.4)                                                   </t>
  </si>
  <si>
    <t>Providing and fixing aluminium handles ISI marked anodised (anodic coating not less than grade AC 10 as per IS : 1868) transparent or dyed to required colour or shade with necessary screws etc. complete:</t>
  </si>
  <si>
    <t>(a) 125 mm (9.100.1)</t>
  </si>
  <si>
    <t xml:space="preserve">(b) 100 mm (9.100.2)                                                        </t>
  </si>
  <si>
    <t>Providing and fixing aluminium hanging floor door stopper ISI marked anodised (anodic coating not less than grade AC 10 as per IS : 1868)  transparent  or  dyed to required colour and shade  with  necessary screws etc. complete.</t>
  </si>
  <si>
    <t>Twin rubber stopper (9.101.2)</t>
  </si>
  <si>
    <t xml:space="preserve">Steel work welded in built up sections/framed work including cutting hoisting, fixing in position and applying a priming coat of approved steel primer using structural steel etc.as required. </t>
  </si>
  <si>
    <t>In gratings, frames, guard bar, ladders, railings, brackets, gates &amp; similar works. (10.25.2)</t>
  </si>
  <si>
    <t>Providing and fixing M.S. grills of required pattern in frames of windows etc. with M.S. flats, square or round bars etc. all complete.</t>
  </si>
  <si>
    <t>Fixed to openings / wooden frames with rawl plugs (designation 10 No.) etc., all complete (9.48.2)</t>
  </si>
  <si>
    <t>Providing and fixing of Local sand stone slab (40mm +/-5mm) thick in riser, skirting, dado and pillars laid on 12mm (average) thick cement mortar 1:3 mix (1 cement: 3 coarse sand) and jointed with gray cement slurry mixed with pigment to match the shade of the slab, including rubbing and polishing complete. (Analysis of Rate)</t>
  </si>
  <si>
    <t>Cartage of Malba (Approved Rate)</t>
  </si>
  <si>
    <r>
      <t xml:space="preserve">Water proofing work with Acrylic Polymer coating in following stages.                                                                                          (i) cleaning of existing surface with steel wire brush. Clean from all dust dirt and loose material                                             
(ii) Surface preparation &amp; joint repair with polymer modified mortar.                                                                                         (iii) Repair of surface with Acrylic polymer mortar.                        
(iv) Waterproof coating with two coat of acrylic Polymer 
</t>
    </r>
    <r>
      <rPr>
        <b/>
        <sz val="11"/>
        <rFont val="Arial"/>
        <family val="2"/>
      </rPr>
      <t>(Analysis of Rate)</t>
    </r>
  </si>
  <si>
    <r>
      <t xml:space="preserve">Removing of old plaster of parapet wall upto 450mm height and Re - plastering it with cement sand mortar adding integral water proofing compound after two coat of latex bond coat ( 1:4:8 ie 1Latex: 4Water : 8 Cement ).
</t>
    </r>
    <r>
      <rPr>
        <b/>
        <sz val="11"/>
        <rFont val="Arial"/>
        <family val="2"/>
      </rPr>
      <t>(Analysis of Rate)</t>
    </r>
  </si>
  <si>
    <r>
      <t xml:space="preserve">Providing and fixing double scaffolding system (cup lock type) on
the exterior side of building/structure, upto 25 metre height, above ground level, including additional rows of scaffolding in stepped manner as per requirement of site, made with 40mm dia M.S. tube,
placed 1.5 metre centre to centre, horizontal &amp; vertical tubes joint with cup &amp; lock system with M.S. Tubes, M.S. tube challis, M.S. clamps and staircase system in the scaffolding for working platform etc. and maintaining it in a serviceable condition for execution of work of cleaning and/ or pointing and/ or applying chemical and removing it thereafter. The scaffolding system shall be stiffened with bracings, runners, connecting with the building etc, wherever required, if feasible, for inspection of work at required locations with essential safety features for the workmen etc., complete as per directions and approval of Engineer-in-charge.                                                                                  
</t>
    </r>
    <r>
      <rPr>
        <b/>
        <sz val="11"/>
        <rFont val="Arial"/>
        <family val="2"/>
      </rPr>
      <t xml:space="preserve">  Note:-</t>
    </r>
    <r>
      <rPr>
        <sz val="11"/>
        <rFont val="Arial"/>
        <family val="2"/>
      </rPr>
      <t xml:space="preserve"> (1) The elevational area of the scaffolding shall be measured for payment purpose.(2) The payment will be made once only for execution of all items for such works.(24.2) </t>
    </r>
  </si>
  <si>
    <t>cum</t>
  </si>
  <si>
    <t>metre</t>
  </si>
  <si>
    <t>each</t>
  </si>
  <si>
    <t xml:space="preserve">sqm </t>
  </si>
  <si>
    <t xml:space="preserve">cum         </t>
  </si>
  <si>
    <t>kg</t>
  </si>
  <si>
    <t xml:space="preserve">each </t>
  </si>
  <si>
    <t>Kg.</t>
  </si>
  <si>
    <t>kg.</t>
  </si>
  <si>
    <t>Per Trip</t>
  </si>
  <si>
    <t>Name of Work: Repair to patch plaster, Exterior painting, changing &amp; repairing of windows of NCC Building,  IIT (BHU), Varanasi.</t>
  </si>
  <si>
    <t xml:space="preserve">Providing and fixing double scaffolding system (cup lock type) on
the exterior side of building/structure, upto 25 metre height, above ground level, including additional rows of scaffolding in stepped manner as per requirement of site, made with 40mm dia M.S. tube,
placed 1.5 metre centre to centre, horizontal &amp; vertical tubes joint with cup &amp; lock system with M.S. Tubes, M.S. tube challis, M.S. clamps and staircase system in the scaffolding for working platform etc. and maintaining it in a serviceable condition for execution of work of cleaning and/ or pointing and/ or applying chemical and removing it thereafter. The scaffolding system shall be stiffened with bracings, runners, connecting with the building etc, wherever required, if feasible, for inspection of work at required locations with essential safety features for the workmen etc., complete as per directions and approval of Engineer-in-charge.                                                                                  
  Note:- (1) The elevational area of the scaffolding shall be measured for payment purpose.(2) The payment will be made once only for execution of all items for such works.(24.2) </t>
  </si>
  <si>
    <t>Water proofing work with Acrylic Polymer coating in following stages.                                                                                          (i) cleaning of existing surface with steel wire brush. Clean from all dust dirt and loose material                                             
(ii) Surface preparation &amp; joint repair with polymer modified mortar.                                                                                         (iii) Repair of surface with Acrylic polymer mortar.                        
(iv) Waterproof coating with two coat of acrylic Polymer 
(Analysis of Rate)</t>
  </si>
  <si>
    <t>Removing of old plaster of parapet wall upto 450mm height and Re - plastering it with cement sand mortar adding integral water proofing compound after two coat of latex bond coat ( 1:4:8 ie 1Latex: 4Water : 8 Cement ).
(Analysis of Rate)</t>
  </si>
  <si>
    <t>Providing and fixing on wall face unplasticised - Rigid PVC rain water pipes conforming to IS : 13592 Type A including jointing with seal ring conforming to  IS : 5382 leaving 10 mm gap for thermal expansion.  
(i) Single socketed pipes</t>
  </si>
  <si>
    <t>Contract No:   IIT(BHU)/IWD/CT/70/2018-19/2051 dated 13.10.2018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</si>
</sst>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165" fontId="4" fillId="0" borderId="13" xfId="59" applyNumberFormat="1" applyFont="1" applyFill="1" applyBorder="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4" fillId="0" borderId="13" xfId="56" applyNumberFormat="1" applyFont="1" applyFill="1" applyBorder="1" applyAlignment="1">
      <alignment vertical="top" wrapText="1"/>
      <protection/>
    </xf>
    <xf numFmtId="2" fontId="4" fillId="0" borderId="13" xfId="56" applyNumberFormat="1" applyFont="1" applyFill="1" applyBorder="1" applyAlignment="1" applyProtection="1">
      <alignment vertical="top"/>
      <protection/>
    </xf>
    <xf numFmtId="2" fontId="7" fillId="0" borderId="13" xfId="59" applyNumberFormat="1" applyFont="1" applyFill="1" applyBorder="1" applyAlignment="1" applyProtection="1">
      <alignment horizontal="right" vertical="top"/>
      <protection/>
    </xf>
    <xf numFmtId="0" fontId="4" fillId="0" borderId="11" xfId="56" applyNumberFormat="1" applyFont="1" applyFill="1" applyBorder="1" applyAlignment="1">
      <alignment horizontal="lef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ell\Desktop\BOQ%20Form\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Dell\Desktop\BOQ%20Form\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1"/>
  <sheetViews>
    <sheetView showGridLines="0" zoomScale="68" zoomScaleNormal="68" zoomScalePageLayoutView="0" workbookViewId="0" topLeftCell="A1">
      <selection activeCell="A8" sqref="A8"/>
    </sheetView>
  </sheetViews>
  <sheetFormatPr defaultColWidth="9.140625" defaultRowHeight="15"/>
  <cols>
    <col min="1" max="1" width="17.140625" style="1" customWidth="1"/>
    <col min="2" max="2" width="77.28125" style="1" customWidth="1"/>
    <col min="3" max="3" width="9.140625" style="1" hidden="1" customWidth="1"/>
    <col min="4" max="4" width="15.140625" style="1" customWidth="1"/>
    <col min="5" max="5" width="14.140625" style="1" customWidth="1"/>
    <col min="6" max="6" width="15.57421875" style="1" customWidth="1"/>
    <col min="7" max="13" width="0" style="1" hidden="1" customWidth="1"/>
    <col min="14" max="14" width="0" style="2" hidden="1" customWidth="1"/>
    <col min="15" max="52" width="0" style="1" hidden="1" customWidth="1"/>
    <col min="53" max="53" width="21.7109375" style="1" customWidth="1"/>
    <col min="54" max="54" width="0"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7" customHeight="1">
      <c r="A1" s="83" t="str">
        <f>B2&amp;" BoQ"</f>
        <v>Percentage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4" t="s">
        <v>56</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75" customHeight="1">
      <c r="A5" s="84" t="s">
        <v>141</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75" customHeight="1">
      <c r="A6" s="84" t="s">
        <v>146</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72" customHeight="1">
      <c r="A8" s="11" t="s">
        <v>52</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72" customHeight="1">
      <c r="A11" s="16" t="s">
        <v>15</v>
      </c>
      <c r="B11" s="16" t="s">
        <v>16</v>
      </c>
      <c r="C11" s="16" t="s">
        <v>17</v>
      </c>
      <c r="D11" s="16" t="s">
        <v>18</v>
      </c>
      <c r="E11" s="16" t="s">
        <v>19</v>
      </c>
      <c r="F11" s="16" t="s">
        <v>53</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54</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7" customFormat="1" ht="35.25" customHeight="1">
      <c r="A13" s="22">
        <v>1</v>
      </c>
      <c r="B13" s="36" t="s">
        <v>59</v>
      </c>
      <c r="C13" s="23"/>
      <c r="D13" s="24"/>
      <c r="E13" s="25"/>
      <c r="F13" s="26"/>
      <c r="G13" s="27"/>
      <c r="H13" s="27"/>
      <c r="I13" s="26"/>
      <c r="J13" s="28"/>
      <c r="K13" s="29"/>
      <c r="L13" s="29"/>
      <c r="M13" s="30"/>
      <c r="N13" s="31"/>
      <c r="O13" s="31"/>
      <c r="P13" s="32"/>
      <c r="Q13" s="31"/>
      <c r="R13" s="31"/>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4"/>
      <c r="BB13" s="35"/>
      <c r="BC13" s="36"/>
      <c r="IA13" s="37">
        <v>1</v>
      </c>
      <c r="IB13" s="37" t="s">
        <v>59</v>
      </c>
      <c r="IE13" s="38"/>
      <c r="IF13" s="38" t="s">
        <v>34</v>
      </c>
      <c r="IG13" s="38" t="s">
        <v>35</v>
      </c>
      <c r="IH13" s="38">
        <v>10</v>
      </c>
      <c r="II13" s="38" t="s">
        <v>36</v>
      </c>
    </row>
    <row r="14" spans="1:243" s="37" customFormat="1" ht="35.25" customHeight="1">
      <c r="A14" s="22">
        <v>1.01</v>
      </c>
      <c r="B14" s="36" t="s">
        <v>60</v>
      </c>
      <c r="C14" s="23"/>
      <c r="D14" s="39">
        <v>2</v>
      </c>
      <c r="E14" s="25" t="s">
        <v>131</v>
      </c>
      <c r="F14" s="40">
        <v>997.05</v>
      </c>
      <c r="G14" s="41"/>
      <c r="H14" s="42"/>
      <c r="I14" s="40" t="s">
        <v>38</v>
      </c>
      <c r="J14" s="43">
        <f>IF(I14="Less(-)",-1,1)</f>
        <v>1</v>
      </c>
      <c r="K14" s="44" t="s">
        <v>39</v>
      </c>
      <c r="L14" s="44" t="s">
        <v>4</v>
      </c>
      <c r="M14" s="76"/>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1994.1</v>
      </c>
      <c r="BB14" s="48">
        <f>BA14+SUM(N14:AZ14)</f>
        <v>1994.1</v>
      </c>
      <c r="BC14" s="36" t="str">
        <f>SpellNumber(L14,BB14)</f>
        <v>INR  One Thousand Nine Hundred &amp; Ninety Four  and Paise Ten Only</v>
      </c>
      <c r="IA14" s="37">
        <v>1.01</v>
      </c>
      <c r="IB14" s="37" t="s">
        <v>60</v>
      </c>
      <c r="ID14" s="37">
        <v>2</v>
      </c>
      <c r="IE14" s="38" t="s">
        <v>131</v>
      </c>
      <c r="IF14" s="38" t="s">
        <v>40</v>
      </c>
      <c r="IG14" s="38" t="s">
        <v>35</v>
      </c>
      <c r="IH14" s="38">
        <v>123.223</v>
      </c>
      <c r="II14" s="38" t="s">
        <v>37</v>
      </c>
    </row>
    <row r="15" spans="1:243" s="37" customFormat="1" ht="51" customHeight="1">
      <c r="A15" s="22">
        <v>2</v>
      </c>
      <c r="B15" s="36" t="s">
        <v>61</v>
      </c>
      <c r="C15" s="23"/>
      <c r="D15" s="24"/>
      <c r="E15" s="25"/>
      <c r="F15" s="26"/>
      <c r="G15" s="27"/>
      <c r="H15" s="27"/>
      <c r="I15" s="26"/>
      <c r="J15" s="28"/>
      <c r="K15" s="29"/>
      <c r="L15" s="29"/>
      <c r="M15" s="30"/>
      <c r="N15" s="31"/>
      <c r="O15" s="31"/>
      <c r="P15" s="32"/>
      <c r="Q15" s="31"/>
      <c r="R15" s="31"/>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4"/>
      <c r="BB15" s="35"/>
      <c r="BC15" s="36"/>
      <c r="IA15" s="37">
        <v>2</v>
      </c>
      <c r="IB15" s="37" t="s">
        <v>61</v>
      </c>
      <c r="IE15" s="38"/>
      <c r="IF15" s="38" t="s">
        <v>34</v>
      </c>
      <c r="IG15" s="38" t="s">
        <v>35</v>
      </c>
      <c r="IH15" s="38">
        <v>10</v>
      </c>
      <c r="II15" s="38" t="s">
        <v>36</v>
      </c>
    </row>
    <row r="16" spans="1:243" s="37" customFormat="1" ht="32.25" customHeight="1">
      <c r="A16" s="22">
        <v>2.01</v>
      </c>
      <c r="B16" s="36" t="s">
        <v>62</v>
      </c>
      <c r="C16" s="23"/>
      <c r="D16" s="39">
        <v>3</v>
      </c>
      <c r="E16" s="25" t="s">
        <v>131</v>
      </c>
      <c r="F16" s="40">
        <v>842.75</v>
      </c>
      <c r="G16" s="41"/>
      <c r="H16" s="42"/>
      <c r="I16" s="40" t="s">
        <v>38</v>
      </c>
      <c r="J16" s="43">
        <f>IF(I16="Less(-)",-1,1)</f>
        <v>1</v>
      </c>
      <c r="K16" s="44" t="s">
        <v>39</v>
      </c>
      <c r="L16" s="44" t="s">
        <v>4</v>
      </c>
      <c r="M16" s="76"/>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total_amount_ba($B$2,$D$2,D16,F16,J16,K16,M16)</f>
        <v>2528.25</v>
      </c>
      <c r="BB16" s="48">
        <f>BA16+SUM(N16:AZ16)</f>
        <v>2528.25</v>
      </c>
      <c r="BC16" s="36" t="str">
        <f>SpellNumber(L16,BB16)</f>
        <v>INR  Two Thousand Five Hundred &amp; Twenty Eight  and Paise Twenty Five Only</v>
      </c>
      <c r="IA16" s="37">
        <v>2.01</v>
      </c>
      <c r="IB16" s="37" t="s">
        <v>62</v>
      </c>
      <c r="ID16" s="37">
        <v>3</v>
      </c>
      <c r="IE16" s="38" t="s">
        <v>131</v>
      </c>
      <c r="IF16" s="38" t="s">
        <v>40</v>
      </c>
      <c r="IG16" s="38" t="s">
        <v>35</v>
      </c>
      <c r="IH16" s="38">
        <v>123.223</v>
      </c>
      <c r="II16" s="38" t="s">
        <v>37</v>
      </c>
    </row>
    <row r="17" spans="1:243" s="37" customFormat="1" ht="63.75" customHeight="1">
      <c r="A17" s="22">
        <v>3</v>
      </c>
      <c r="B17" s="36" t="s">
        <v>145</v>
      </c>
      <c r="C17" s="23"/>
      <c r="D17" s="24"/>
      <c r="E17" s="25"/>
      <c r="F17" s="26"/>
      <c r="G17" s="27"/>
      <c r="H17" s="27"/>
      <c r="I17" s="26"/>
      <c r="J17" s="28"/>
      <c r="K17" s="29"/>
      <c r="L17" s="29"/>
      <c r="M17" s="30"/>
      <c r="N17" s="31"/>
      <c r="O17" s="31"/>
      <c r="P17" s="32"/>
      <c r="Q17" s="31"/>
      <c r="R17" s="31"/>
      <c r="S17" s="32"/>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4"/>
      <c r="BB17" s="35"/>
      <c r="BC17" s="36"/>
      <c r="IA17" s="37">
        <v>3</v>
      </c>
      <c r="IB17" s="80" t="s">
        <v>145</v>
      </c>
      <c r="IE17" s="38"/>
      <c r="IF17" s="38" t="s">
        <v>34</v>
      </c>
      <c r="IG17" s="38" t="s">
        <v>35</v>
      </c>
      <c r="IH17" s="38">
        <v>10</v>
      </c>
      <c r="II17" s="38" t="s">
        <v>36</v>
      </c>
    </row>
    <row r="18" spans="1:243" s="37" customFormat="1" ht="46.5" customHeight="1">
      <c r="A18" s="22">
        <v>3.01</v>
      </c>
      <c r="B18" s="36" t="s">
        <v>63</v>
      </c>
      <c r="C18" s="23"/>
      <c r="D18" s="39">
        <v>480</v>
      </c>
      <c r="E18" s="25" t="s">
        <v>132</v>
      </c>
      <c r="F18" s="40">
        <v>236.35</v>
      </c>
      <c r="G18" s="41"/>
      <c r="H18" s="42"/>
      <c r="I18" s="40" t="s">
        <v>38</v>
      </c>
      <c r="J18" s="43">
        <f>IF(I18="Less(-)",-1,1)</f>
        <v>1</v>
      </c>
      <c r="K18" s="44" t="s">
        <v>39</v>
      </c>
      <c r="L18" s="44" t="s">
        <v>4</v>
      </c>
      <c r="M18" s="76"/>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total_amount_ba($B$2,$D$2,D18,F18,J18,K18,M18)</f>
        <v>113448</v>
      </c>
      <c r="BB18" s="48">
        <f>BA18+SUM(N18:AZ18)</f>
        <v>113448</v>
      </c>
      <c r="BC18" s="36" t="str">
        <f>SpellNumber(L18,BB18)</f>
        <v>INR  One Lakh Thirteen Thousand Four Hundred &amp; Forty Eight  Only</v>
      </c>
      <c r="IA18" s="37">
        <v>3.01</v>
      </c>
      <c r="IB18" s="37" t="s">
        <v>63</v>
      </c>
      <c r="ID18" s="37">
        <v>480</v>
      </c>
      <c r="IE18" s="38" t="s">
        <v>132</v>
      </c>
      <c r="IF18" s="38" t="s">
        <v>40</v>
      </c>
      <c r="IG18" s="38" t="s">
        <v>35</v>
      </c>
      <c r="IH18" s="38">
        <v>123.223</v>
      </c>
      <c r="II18" s="38" t="s">
        <v>37</v>
      </c>
    </row>
    <row r="19" spans="1:243" s="37" customFormat="1" ht="64.5" customHeight="1">
      <c r="A19" s="22">
        <v>4</v>
      </c>
      <c r="B19" s="36" t="s">
        <v>64</v>
      </c>
      <c r="C19" s="23"/>
      <c r="D19" s="24"/>
      <c r="E19" s="25"/>
      <c r="F19" s="26"/>
      <c r="G19" s="27"/>
      <c r="H19" s="27"/>
      <c r="I19" s="26"/>
      <c r="J19" s="28"/>
      <c r="K19" s="29"/>
      <c r="L19" s="29"/>
      <c r="M19" s="30"/>
      <c r="N19" s="31"/>
      <c r="O19" s="31"/>
      <c r="P19" s="32"/>
      <c r="Q19" s="31"/>
      <c r="R19" s="31"/>
      <c r="S19" s="32"/>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4"/>
      <c r="BB19" s="35"/>
      <c r="BC19" s="36"/>
      <c r="IA19" s="37">
        <v>4</v>
      </c>
      <c r="IB19" s="37" t="s">
        <v>64</v>
      </c>
      <c r="IE19" s="38"/>
      <c r="IF19" s="38" t="s">
        <v>34</v>
      </c>
      <c r="IG19" s="38" t="s">
        <v>35</v>
      </c>
      <c r="IH19" s="38">
        <v>10</v>
      </c>
      <c r="II19" s="38" t="s">
        <v>36</v>
      </c>
    </row>
    <row r="20" spans="1:243" s="37" customFormat="1" ht="33.75" customHeight="1">
      <c r="A20" s="22">
        <v>4.01</v>
      </c>
      <c r="B20" s="36" t="s">
        <v>65</v>
      </c>
      <c r="C20" s="23"/>
      <c r="D20" s="39">
        <v>24</v>
      </c>
      <c r="E20" s="25" t="s">
        <v>133</v>
      </c>
      <c r="F20" s="40">
        <v>113.1</v>
      </c>
      <c r="G20" s="41"/>
      <c r="H20" s="41"/>
      <c r="I20" s="40" t="s">
        <v>38</v>
      </c>
      <c r="J20" s="43">
        <f>IF(I20="Less(-)",-1,1)</f>
        <v>1</v>
      </c>
      <c r="K20" s="44" t="s">
        <v>39</v>
      </c>
      <c r="L20" s="44" t="s">
        <v>4</v>
      </c>
      <c r="M20" s="77"/>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total_amount_ba($B$2,$D$2,D20,F20,J20,K20,M20)</f>
        <v>2714.4</v>
      </c>
      <c r="BB20" s="48">
        <f>BA20+SUM(N20:AZ20)</f>
        <v>2714.4</v>
      </c>
      <c r="BC20" s="36" t="str">
        <f>SpellNumber(L20,BB20)</f>
        <v>INR  Two Thousand Seven Hundred &amp; Fourteen  and Paise Forty Only</v>
      </c>
      <c r="IA20" s="37">
        <v>4.01</v>
      </c>
      <c r="IB20" s="37" t="s">
        <v>65</v>
      </c>
      <c r="ID20" s="37">
        <v>24</v>
      </c>
      <c r="IE20" s="38" t="s">
        <v>133</v>
      </c>
      <c r="IF20" s="38" t="s">
        <v>44</v>
      </c>
      <c r="IG20" s="38" t="s">
        <v>45</v>
      </c>
      <c r="IH20" s="38">
        <v>10</v>
      </c>
      <c r="II20" s="38" t="s">
        <v>37</v>
      </c>
    </row>
    <row r="21" spans="1:243" s="37" customFormat="1" ht="33.75" customHeight="1">
      <c r="A21" s="22">
        <v>4.02</v>
      </c>
      <c r="B21" s="36" t="s">
        <v>66</v>
      </c>
      <c r="C21" s="23"/>
      <c r="D21" s="39">
        <v>24</v>
      </c>
      <c r="E21" s="25" t="s">
        <v>133</v>
      </c>
      <c r="F21" s="40">
        <v>98</v>
      </c>
      <c r="G21" s="41"/>
      <c r="H21" s="41"/>
      <c r="I21" s="40" t="s">
        <v>38</v>
      </c>
      <c r="J21" s="43">
        <f>IF(I21="Less(-)",-1,1)</f>
        <v>1</v>
      </c>
      <c r="K21" s="44" t="s">
        <v>39</v>
      </c>
      <c r="L21" s="44" t="s">
        <v>4</v>
      </c>
      <c r="M21" s="77"/>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total_amount_ba($B$2,$D$2,D21,F21,J21,K21,M21)</f>
        <v>2352</v>
      </c>
      <c r="BB21" s="48">
        <f>BA21+SUM(N21:AZ21)</f>
        <v>2352</v>
      </c>
      <c r="BC21" s="36" t="str">
        <f>SpellNumber(L21,BB21)</f>
        <v>INR  Two Thousand Three Hundred &amp; Fifty Two  Only</v>
      </c>
      <c r="IA21" s="37">
        <v>4.02</v>
      </c>
      <c r="IB21" s="37" t="s">
        <v>66</v>
      </c>
      <c r="ID21" s="37">
        <v>24</v>
      </c>
      <c r="IE21" s="38" t="s">
        <v>133</v>
      </c>
      <c r="IF21" s="38" t="s">
        <v>44</v>
      </c>
      <c r="IG21" s="38" t="s">
        <v>45</v>
      </c>
      <c r="IH21" s="38">
        <v>10</v>
      </c>
      <c r="II21" s="38" t="s">
        <v>37</v>
      </c>
    </row>
    <row r="22" spans="1:243" s="37" customFormat="1" ht="33.75" customHeight="1">
      <c r="A22" s="22">
        <v>4.03</v>
      </c>
      <c r="B22" s="36" t="s">
        <v>67</v>
      </c>
      <c r="C22" s="23"/>
      <c r="D22" s="39">
        <v>24</v>
      </c>
      <c r="E22" s="25" t="s">
        <v>133</v>
      </c>
      <c r="F22" s="40">
        <v>102.65</v>
      </c>
      <c r="G22" s="41"/>
      <c r="H22" s="41"/>
      <c r="I22" s="40" t="s">
        <v>38</v>
      </c>
      <c r="J22" s="43">
        <f>IF(I22="Less(-)",-1,1)</f>
        <v>1</v>
      </c>
      <c r="K22" s="44" t="s">
        <v>39</v>
      </c>
      <c r="L22" s="44" t="s">
        <v>4</v>
      </c>
      <c r="M22" s="77"/>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total_amount_ba($B$2,$D$2,D22,F22,J22,K22,M22)</f>
        <v>2463.6</v>
      </c>
      <c r="BB22" s="48">
        <f>BA22+SUM(N22:AZ22)</f>
        <v>2463.6</v>
      </c>
      <c r="BC22" s="36" t="str">
        <f>SpellNumber(L22,BB22)</f>
        <v>INR  Two Thousand Four Hundred &amp; Sixty Three  and Paise Sixty Only</v>
      </c>
      <c r="IA22" s="37">
        <v>4.03</v>
      </c>
      <c r="IB22" s="37" t="s">
        <v>67</v>
      </c>
      <c r="ID22" s="37">
        <v>24</v>
      </c>
      <c r="IE22" s="38" t="s">
        <v>133</v>
      </c>
      <c r="IF22" s="38" t="s">
        <v>44</v>
      </c>
      <c r="IG22" s="38" t="s">
        <v>45</v>
      </c>
      <c r="IH22" s="38">
        <v>10</v>
      </c>
      <c r="II22" s="38" t="s">
        <v>37</v>
      </c>
    </row>
    <row r="23" spans="1:243" s="37" customFormat="1" ht="47.25" customHeight="1">
      <c r="A23" s="22">
        <v>5</v>
      </c>
      <c r="B23" s="36" t="s">
        <v>68</v>
      </c>
      <c r="C23" s="23"/>
      <c r="D23" s="24"/>
      <c r="E23" s="25"/>
      <c r="F23" s="26"/>
      <c r="G23" s="27"/>
      <c r="H23" s="27"/>
      <c r="I23" s="26"/>
      <c r="J23" s="28"/>
      <c r="K23" s="29"/>
      <c r="L23" s="29"/>
      <c r="M23" s="30"/>
      <c r="N23" s="31"/>
      <c r="O23" s="31"/>
      <c r="P23" s="32"/>
      <c r="Q23" s="31"/>
      <c r="R23" s="31"/>
      <c r="S23" s="32"/>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4"/>
      <c r="BB23" s="35"/>
      <c r="BC23" s="36"/>
      <c r="IA23" s="37">
        <v>5</v>
      </c>
      <c r="IB23" s="80" t="s">
        <v>68</v>
      </c>
      <c r="IE23" s="38"/>
      <c r="IF23" s="38" t="s">
        <v>34</v>
      </c>
      <c r="IG23" s="38" t="s">
        <v>35</v>
      </c>
      <c r="IH23" s="38">
        <v>10</v>
      </c>
      <c r="II23" s="38" t="s">
        <v>36</v>
      </c>
    </row>
    <row r="24" spans="1:243" s="37" customFormat="1" ht="28.5" customHeight="1">
      <c r="A24" s="22">
        <v>5.01</v>
      </c>
      <c r="B24" s="36" t="s">
        <v>55</v>
      </c>
      <c r="C24" s="23"/>
      <c r="D24" s="39">
        <v>185</v>
      </c>
      <c r="E24" s="25" t="s">
        <v>133</v>
      </c>
      <c r="F24" s="40">
        <v>62</v>
      </c>
      <c r="G24" s="41"/>
      <c r="H24" s="41"/>
      <c r="I24" s="40" t="s">
        <v>38</v>
      </c>
      <c r="J24" s="43">
        <f>IF(I24="Less(-)",-1,1)</f>
        <v>1</v>
      </c>
      <c r="K24" s="44" t="s">
        <v>39</v>
      </c>
      <c r="L24" s="44" t="s">
        <v>4</v>
      </c>
      <c r="M24" s="77"/>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total_amount_ba($B$2,$D$2,D24,F24,J24,K24,M24)</f>
        <v>11470</v>
      </c>
      <c r="BB24" s="48">
        <f>BA24+SUM(N24:AZ24)</f>
        <v>11470</v>
      </c>
      <c r="BC24" s="36" t="str">
        <f>SpellNumber(L24,BB24)</f>
        <v>INR  Eleven Thousand Four Hundred &amp; Seventy  Only</v>
      </c>
      <c r="IA24" s="37">
        <v>5.01</v>
      </c>
      <c r="IB24" s="37" t="s">
        <v>55</v>
      </c>
      <c r="ID24" s="37">
        <v>185</v>
      </c>
      <c r="IE24" s="38" t="s">
        <v>133</v>
      </c>
      <c r="IF24" s="38" t="s">
        <v>40</v>
      </c>
      <c r="IG24" s="38" t="s">
        <v>35</v>
      </c>
      <c r="IH24" s="38">
        <v>123.223</v>
      </c>
      <c r="II24" s="38" t="s">
        <v>37</v>
      </c>
    </row>
    <row r="25" spans="1:243" s="37" customFormat="1" ht="38.25" customHeight="1">
      <c r="A25" s="22">
        <v>6</v>
      </c>
      <c r="B25" s="36" t="s">
        <v>69</v>
      </c>
      <c r="C25" s="23"/>
      <c r="D25" s="24"/>
      <c r="E25" s="25"/>
      <c r="F25" s="26"/>
      <c r="G25" s="27"/>
      <c r="H25" s="27"/>
      <c r="I25" s="26"/>
      <c r="J25" s="28"/>
      <c r="K25" s="29"/>
      <c r="L25" s="29"/>
      <c r="M25" s="30"/>
      <c r="N25" s="31"/>
      <c r="O25" s="31"/>
      <c r="P25" s="32"/>
      <c r="Q25" s="31"/>
      <c r="R25" s="31"/>
      <c r="S25" s="32"/>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4"/>
      <c r="BB25" s="35"/>
      <c r="BC25" s="36"/>
      <c r="IA25" s="37">
        <v>6</v>
      </c>
      <c r="IB25" s="37" t="s">
        <v>69</v>
      </c>
      <c r="IE25" s="38"/>
      <c r="IF25" s="38" t="s">
        <v>34</v>
      </c>
      <c r="IG25" s="38" t="s">
        <v>35</v>
      </c>
      <c r="IH25" s="38">
        <v>10</v>
      </c>
      <c r="II25" s="38" t="s">
        <v>36</v>
      </c>
    </row>
    <row r="26" spans="1:243" s="37" customFormat="1" ht="28.5" customHeight="1">
      <c r="A26" s="22">
        <v>6.01</v>
      </c>
      <c r="B26" s="36" t="s">
        <v>70</v>
      </c>
      <c r="C26" s="23"/>
      <c r="D26" s="39">
        <v>1</v>
      </c>
      <c r="E26" s="25" t="s">
        <v>131</v>
      </c>
      <c r="F26" s="40">
        <v>5481.95</v>
      </c>
      <c r="G26" s="41"/>
      <c r="H26" s="41"/>
      <c r="I26" s="40" t="s">
        <v>38</v>
      </c>
      <c r="J26" s="43">
        <f>IF(I26="Less(-)",-1,1)</f>
        <v>1</v>
      </c>
      <c r="K26" s="44" t="s">
        <v>39</v>
      </c>
      <c r="L26" s="44" t="s">
        <v>4</v>
      </c>
      <c r="M26" s="77"/>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total_amount_ba($B$2,$D$2,D26,F26,J26,K26,M26)</f>
        <v>5481.95</v>
      </c>
      <c r="BB26" s="48">
        <f>BA26+SUM(N26:AZ26)</f>
        <v>5481.95</v>
      </c>
      <c r="BC26" s="36" t="str">
        <f>SpellNumber(L26,BB26)</f>
        <v>INR  Five Thousand Four Hundred &amp; Eighty One  and Paise Ninety Five Only</v>
      </c>
      <c r="IA26" s="37">
        <v>6.01</v>
      </c>
      <c r="IB26" s="37" t="s">
        <v>70</v>
      </c>
      <c r="ID26" s="37">
        <v>1</v>
      </c>
      <c r="IE26" s="38" t="s">
        <v>131</v>
      </c>
      <c r="IF26" s="38" t="s">
        <v>40</v>
      </c>
      <c r="IG26" s="38" t="s">
        <v>35</v>
      </c>
      <c r="IH26" s="38">
        <v>123.223</v>
      </c>
      <c r="II26" s="38" t="s">
        <v>37</v>
      </c>
    </row>
    <row r="27" spans="1:243" s="37" customFormat="1" ht="47.25" customHeight="1">
      <c r="A27" s="22">
        <v>7</v>
      </c>
      <c r="B27" s="36" t="s">
        <v>71</v>
      </c>
      <c r="C27" s="23"/>
      <c r="D27" s="24"/>
      <c r="E27" s="25"/>
      <c r="F27" s="26"/>
      <c r="G27" s="27"/>
      <c r="H27" s="27"/>
      <c r="I27" s="26"/>
      <c r="J27" s="28"/>
      <c r="K27" s="29"/>
      <c r="L27" s="29"/>
      <c r="M27" s="30"/>
      <c r="N27" s="31"/>
      <c r="O27" s="31"/>
      <c r="P27" s="32"/>
      <c r="Q27" s="31"/>
      <c r="R27" s="31"/>
      <c r="S27" s="32"/>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4"/>
      <c r="BB27" s="35"/>
      <c r="BC27" s="36"/>
      <c r="IA27" s="37">
        <v>7</v>
      </c>
      <c r="IB27" s="80" t="s">
        <v>71</v>
      </c>
      <c r="IE27" s="38"/>
      <c r="IF27" s="38" t="s">
        <v>34</v>
      </c>
      <c r="IG27" s="38" t="s">
        <v>35</v>
      </c>
      <c r="IH27" s="38">
        <v>10</v>
      </c>
      <c r="II27" s="38" t="s">
        <v>36</v>
      </c>
    </row>
    <row r="28" spans="1:243" s="37" customFormat="1" ht="24" customHeight="1">
      <c r="A28" s="22">
        <v>7.01</v>
      </c>
      <c r="B28" s="50" t="s">
        <v>72</v>
      </c>
      <c r="C28" s="23"/>
      <c r="D28" s="39">
        <v>3</v>
      </c>
      <c r="E28" s="25" t="s">
        <v>131</v>
      </c>
      <c r="F28" s="40">
        <v>5582.85</v>
      </c>
      <c r="G28" s="41"/>
      <c r="H28" s="41"/>
      <c r="I28" s="40" t="s">
        <v>38</v>
      </c>
      <c r="J28" s="43">
        <f>IF(I28="Less(-)",-1,1)</f>
        <v>1</v>
      </c>
      <c r="K28" s="44" t="s">
        <v>39</v>
      </c>
      <c r="L28" s="44" t="s">
        <v>4</v>
      </c>
      <c r="M28" s="77"/>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total_amount_ba($B$2,$D$2,D28,F28,J28,K28,M28)</f>
        <v>16748.55</v>
      </c>
      <c r="BB28" s="48">
        <f>BA28+SUM(N28:AZ28)</f>
        <v>16748.55</v>
      </c>
      <c r="BC28" s="36" t="str">
        <f>SpellNumber(L28,BB28)</f>
        <v>INR  Sixteen Thousand Seven Hundred &amp; Forty Eight  and Paise Fifty Five Only</v>
      </c>
      <c r="IA28" s="37">
        <v>7.01</v>
      </c>
      <c r="IB28" s="37" t="s">
        <v>72</v>
      </c>
      <c r="ID28" s="37">
        <v>3</v>
      </c>
      <c r="IE28" s="38" t="s">
        <v>131</v>
      </c>
      <c r="IF28" s="38" t="s">
        <v>34</v>
      </c>
      <c r="IG28" s="38" t="s">
        <v>43</v>
      </c>
      <c r="IH28" s="38">
        <v>10</v>
      </c>
      <c r="II28" s="38" t="s">
        <v>37</v>
      </c>
    </row>
    <row r="29" spans="1:243" s="37" customFormat="1" ht="55.5" customHeight="1">
      <c r="A29" s="22">
        <v>8</v>
      </c>
      <c r="B29" s="50" t="s">
        <v>73</v>
      </c>
      <c r="C29" s="23"/>
      <c r="D29" s="39">
        <v>200</v>
      </c>
      <c r="E29" s="25" t="s">
        <v>134</v>
      </c>
      <c r="F29" s="40">
        <v>22.4</v>
      </c>
      <c r="G29" s="41"/>
      <c r="H29" s="41"/>
      <c r="I29" s="40" t="s">
        <v>38</v>
      </c>
      <c r="J29" s="43">
        <f>IF(I29="Less(-)",-1,1)</f>
        <v>1</v>
      </c>
      <c r="K29" s="44" t="s">
        <v>39</v>
      </c>
      <c r="L29" s="44" t="s">
        <v>4</v>
      </c>
      <c r="M29" s="77"/>
      <c r="N29" s="41"/>
      <c r="O29" s="41"/>
      <c r="P29" s="45"/>
      <c r="Q29" s="41"/>
      <c r="R29" s="41"/>
      <c r="S29" s="45"/>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total_amount_ba($B$2,$D$2,D29,F29,J29,K29,M29)</f>
        <v>4480</v>
      </c>
      <c r="BB29" s="48">
        <f>BA29+SUM(N29:AZ29)</f>
        <v>4480</v>
      </c>
      <c r="BC29" s="36" t="str">
        <f>SpellNumber(L29,BB29)</f>
        <v>INR  Four Thousand Four Hundred &amp; Eighty  Only</v>
      </c>
      <c r="IA29" s="37">
        <v>8</v>
      </c>
      <c r="IB29" s="37" t="s">
        <v>73</v>
      </c>
      <c r="ID29" s="37">
        <v>200</v>
      </c>
      <c r="IE29" s="38" t="s">
        <v>134</v>
      </c>
      <c r="IF29" s="38" t="s">
        <v>44</v>
      </c>
      <c r="IG29" s="38" t="s">
        <v>45</v>
      </c>
      <c r="IH29" s="38">
        <v>10</v>
      </c>
      <c r="II29" s="38" t="s">
        <v>37</v>
      </c>
    </row>
    <row r="30" spans="1:243" s="37" customFormat="1" ht="28.5" customHeight="1">
      <c r="A30" s="22">
        <v>9</v>
      </c>
      <c r="B30" s="36" t="s">
        <v>74</v>
      </c>
      <c r="C30" s="23"/>
      <c r="D30" s="24"/>
      <c r="E30" s="25"/>
      <c r="F30" s="26"/>
      <c r="G30" s="27"/>
      <c r="H30" s="27"/>
      <c r="I30" s="26"/>
      <c r="J30" s="28"/>
      <c r="K30" s="29"/>
      <c r="L30" s="29"/>
      <c r="M30" s="30"/>
      <c r="N30" s="31"/>
      <c r="O30" s="31"/>
      <c r="P30" s="32"/>
      <c r="Q30" s="31"/>
      <c r="R30" s="31"/>
      <c r="S30" s="32"/>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4"/>
      <c r="BB30" s="35"/>
      <c r="BC30" s="36"/>
      <c r="IA30" s="37">
        <v>9</v>
      </c>
      <c r="IB30" s="80" t="s">
        <v>74</v>
      </c>
      <c r="IE30" s="38"/>
      <c r="IF30" s="38" t="s">
        <v>34</v>
      </c>
      <c r="IG30" s="38" t="s">
        <v>35</v>
      </c>
      <c r="IH30" s="38">
        <v>10</v>
      </c>
      <c r="II30" s="38" t="s">
        <v>36</v>
      </c>
    </row>
    <row r="31" spans="1:243" s="37" customFormat="1" ht="26.25" customHeight="1">
      <c r="A31" s="22">
        <v>9.01</v>
      </c>
      <c r="B31" s="36" t="s">
        <v>75</v>
      </c>
      <c r="C31" s="23"/>
      <c r="D31" s="39">
        <v>200</v>
      </c>
      <c r="E31" s="25" t="s">
        <v>58</v>
      </c>
      <c r="F31" s="40">
        <v>168.25</v>
      </c>
      <c r="G31" s="41"/>
      <c r="H31" s="41"/>
      <c r="I31" s="40" t="s">
        <v>38</v>
      </c>
      <c r="J31" s="43">
        <f>IF(I31="Less(-)",-1,1)</f>
        <v>1</v>
      </c>
      <c r="K31" s="44" t="s">
        <v>39</v>
      </c>
      <c r="L31" s="44" t="s">
        <v>4</v>
      </c>
      <c r="M31" s="77"/>
      <c r="N31" s="41"/>
      <c r="O31" s="41"/>
      <c r="P31" s="45"/>
      <c r="Q31" s="41"/>
      <c r="R31" s="41"/>
      <c r="S31" s="45"/>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total_amount_ba($B$2,$D$2,D31,F31,J31,K31,M31)</f>
        <v>33650</v>
      </c>
      <c r="BB31" s="48">
        <f>BA31+SUM(N31:AZ31)</f>
        <v>33650</v>
      </c>
      <c r="BC31" s="36" t="str">
        <f>SpellNumber(L31,BB31)</f>
        <v>INR  Thirty Three Thousand Six Hundred &amp; Fifty  Only</v>
      </c>
      <c r="IA31" s="37">
        <v>9.01</v>
      </c>
      <c r="IB31" s="37" t="s">
        <v>75</v>
      </c>
      <c r="ID31" s="37">
        <v>200</v>
      </c>
      <c r="IE31" s="38" t="s">
        <v>58</v>
      </c>
      <c r="IF31" s="38" t="s">
        <v>40</v>
      </c>
      <c r="IG31" s="38" t="s">
        <v>35</v>
      </c>
      <c r="IH31" s="38">
        <v>123.223</v>
      </c>
      <c r="II31" s="38" t="s">
        <v>37</v>
      </c>
    </row>
    <row r="32" spans="1:243" s="37" customFormat="1" ht="45" customHeight="1">
      <c r="A32" s="22">
        <v>10</v>
      </c>
      <c r="B32" s="36" t="s">
        <v>76</v>
      </c>
      <c r="C32" s="23"/>
      <c r="D32" s="24"/>
      <c r="E32" s="25"/>
      <c r="F32" s="26"/>
      <c r="G32" s="27"/>
      <c r="H32" s="27"/>
      <c r="I32" s="26"/>
      <c r="J32" s="28"/>
      <c r="K32" s="29"/>
      <c r="L32" s="29"/>
      <c r="M32" s="30"/>
      <c r="N32" s="31"/>
      <c r="O32" s="31"/>
      <c r="P32" s="32"/>
      <c r="Q32" s="31"/>
      <c r="R32" s="31"/>
      <c r="S32" s="32"/>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4"/>
      <c r="BB32" s="35"/>
      <c r="BC32" s="36"/>
      <c r="IA32" s="37">
        <v>10</v>
      </c>
      <c r="IB32" s="80" t="s">
        <v>76</v>
      </c>
      <c r="IE32" s="38"/>
      <c r="IF32" s="38" t="s">
        <v>34</v>
      </c>
      <c r="IG32" s="38" t="s">
        <v>35</v>
      </c>
      <c r="IH32" s="38">
        <v>10</v>
      </c>
      <c r="II32" s="38" t="s">
        <v>36</v>
      </c>
    </row>
    <row r="33" spans="1:243" s="37" customFormat="1" ht="35.25" customHeight="1">
      <c r="A33" s="22">
        <v>10.01</v>
      </c>
      <c r="B33" s="36" t="s">
        <v>77</v>
      </c>
      <c r="C33" s="23"/>
      <c r="D33" s="39">
        <v>20</v>
      </c>
      <c r="E33" s="25" t="s">
        <v>58</v>
      </c>
      <c r="F33" s="40">
        <v>194.6</v>
      </c>
      <c r="G33" s="41"/>
      <c r="H33" s="41"/>
      <c r="I33" s="40" t="s">
        <v>38</v>
      </c>
      <c r="J33" s="43">
        <f>IF(I33="Less(-)",-1,1)</f>
        <v>1</v>
      </c>
      <c r="K33" s="44" t="s">
        <v>39</v>
      </c>
      <c r="L33" s="44" t="s">
        <v>4</v>
      </c>
      <c r="M33" s="77"/>
      <c r="N33" s="41"/>
      <c r="O33" s="41"/>
      <c r="P33" s="45"/>
      <c r="Q33" s="41"/>
      <c r="R33" s="41"/>
      <c r="S33" s="45"/>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total_amount_ba($B$2,$D$2,D33,F33,J33,K33,M33)</f>
        <v>3892</v>
      </c>
      <c r="BB33" s="48">
        <f>BA33+SUM(N33:AZ33)</f>
        <v>3892</v>
      </c>
      <c r="BC33" s="36" t="str">
        <f>SpellNumber(L33,BB33)</f>
        <v>INR  Three Thousand Eight Hundred &amp; Ninety Two  Only</v>
      </c>
      <c r="IA33" s="37">
        <v>10.01</v>
      </c>
      <c r="IB33" s="37" t="s">
        <v>77</v>
      </c>
      <c r="ID33" s="37">
        <v>20</v>
      </c>
      <c r="IE33" s="38" t="s">
        <v>58</v>
      </c>
      <c r="IF33" s="38" t="s">
        <v>40</v>
      </c>
      <c r="IG33" s="38" t="s">
        <v>35</v>
      </c>
      <c r="IH33" s="38">
        <v>123.223</v>
      </c>
      <c r="II33" s="38" t="s">
        <v>37</v>
      </c>
    </row>
    <row r="34" spans="1:243" s="37" customFormat="1" ht="66" customHeight="1">
      <c r="A34" s="22">
        <v>11</v>
      </c>
      <c r="B34" s="36" t="s">
        <v>78</v>
      </c>
      <c r="C34" s="23"/>
      <c r="D34" s="24"/>
      <c r="E34" s="25"/>
      <c r="F34" s="26"/>
      <c r="G34" s="27"/>
      <c r="H34" s="27"/>
      <c r="I34" s="26"/>
      <c r="J34" s="28"/>
      <c r="K34" s="29"/>
      <c r="L34" s="29"/>
      <c r="M34" s="30"/>
      <c r="N34" s="31"/>
      <c r="O34" s="31"/>
      <c r="P34" s="32"/>
      <c r="Q34" s="31"/>
      <c r="R34" s="31"/>
      <c r="S34" s="32"/>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4"/>
      <c r="BB34" s="35"/>
      <c r="BC34" s="36"/>
      <c r="IA34" s="37">
        <v>11</v>
      </c>
      <c r="IB34" s="80" t="s">
        <v>78</v>
      </c>
      <c r="IE34" s="38"/>
      <c r="IF34" s="38" t="s">
        <v>34</v>
      </c>
      <c r="IG34" s="38" t="s">
        <v>35</v>
      </c>
      <c r="IH34" s="38">
        <v>10</v>
      </c>
      <c r="II34" s="38" t="s">
        <v>36</v>
      </c>
    </row>
    <row r="35" spans="1:243" s="37" customFormat="1" ht="28.5">
      <c r="A35" s="22">
        <v>11.01</v>
      </c>
      <c r="B35" s="36" t="s">
        <v>79</v>
      </c>
      <c r="C35" s="23"/>
      <c r="D35" s="39">
        <v>250</v>
      </c>
      <c r="E35" s="25" t="s">
        <v>58</v>
      </c>
      <c r="F35" s="40">
        <v>274.8</v>
      </c>
      <c r="G35" s="41"/>
      <c r="H35" s="41"/>
      <c r="I35" s="40" t="s">
        <v>38</v>
      </c>
      <c r="J35" s="43">
        <f>IF(I35="Less(-)",-1,1)</f>
        <v>1</v>
      </c>
      <c r="K35" s="44" t="s">
        <v>39</v>
      </c>
      <c r="L35" s="44" t="s">
        <v>4</v>
      </c>
      <c r="M35" s="77"/>
      <c r="N35" s="41"/>
      <c r="O35" s="41"/>
      <c r="P35" s="45"/>
      <c r="Q35" s="41"/>
      <c r="R35" s="41"/>
      <c r="S35" s="45"/>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total_amount_ba($B$2,$D$2,D35,F35,J35,K35,M35)</f>
        <v>68700</v>
      </c>
      <c r="BB35" s="48">
        <f>BA35+SUM(N35:AZ35)</f>
        <v>68700</v>
      </c>
      <c r="BC35" s="36" t="str">
        <f>SpellNumber(L35,BB35)</f>
        <v>INR  Sixty Eight Thousand Seven Hundred    Only</v>
      </c>
      <c r="IA35" s="37">
        <v>11.01</v>
      </c>
      <c r="IB35" s="37" t="s">
        <v>79</v>
      </c>
      <c r="ID35" s="37">
        <v>250</v>
      </c>
      <c r="IE35" s="38" t="s">
        <v>58</v>
      </c>
      <c r="IF35" s="38" t="s">
        <v>40</v>
      </c>
      <c r="IG35" s="38" t="s">
        <v>35</v>
      </c>
      <c r="IH35" s="38">
        <v>123.223</v>
      </c>
      <c r="II35" s="38" t="s">
        <v>37</v>
      </c>
    </row>
    <row r="36" spans="1:243" s="37" customFormat="1" ht="94.5" customHeight="1">
      <c r="A36" s="22">
        <v>12</v>
      </c>
      <c r="B36" s="50" t="s">
        <v>80</v>
      </c>
      <c r="C36" s="23"/>
      <c r="D36" s="39">
        <v>1</v>
      </c>
      <c r="E36" s="25" t="s">
        <v>135</v>
      </c>
      <c r="F36" s="40">
        <v>7390.8</v>
      </c>
      <c r="G36" s="41"/>
      <c r="H36" s="41"/>
      <c r="I36" s="40" t="s">
        <v>38</v>
      </c>
      <c r="J36" s="43">
        <f>IF(I36="Less(-)",-1,1)</f>
        <v>1</v>
      </c>
      <c r="K36" s="44" t="s">
        <v>39</v>
      </c>
      <c r="L36" s="44" t="s">
        <v>4</v>
      </c>
      <c r="M36" s="77"/>
      <c r="N36" s="41"/>
      <c r="O36" s="41"/>
      <c r="P36" s="45"/>
      <c r="Q36" s="41"/>
      <c r="R36" s="41"/>
      <c r="S36" s="45"/>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total_amount_ba($B$2,$D$2,D36,F36,J36,K36,M36)</f>
        <v>7390.8</v>
      </c>
      <c r="BB36" s="48">
        <f>BA36+SUM(N36:AZ36)</f>
        <v>7390.8</v>
      </c>
      <c r="BC36" s="36" t="str">
        <f>SpellNumber(L36,BB36)</f>
        <v>INR  Seven Thousand Three Hundred &amp; Ninety  and Paise Eighty Only</v>
      </c>
      <c r="IA36" s="37">
        <v>12</v>
      </c>
      <c r="IB36" s="37" t="s">
        <v>80</v>
      </c>
      <c r="ID36" s="37">
        <v>1</v>
      </c>
      <c r="IE36" s="38" t="s">
        <v>135</v>
      </c>
      <c r="IF36" s="38" t="s">
        <v>34</v>
      </c>
      <c r="IG36" s="38" t="s">
        <v>43</v>
      </c>
      <c r="IH36" s="38">
        <v>10</v>
      </c>
      <c r="II36" s="38" t="s">
        <v>37</v>
      </c>
    </row>
    <row r="37" spans="1:243" s="37" customFormat="1" ht="42.75" customHeight="1">
      <c r="A37" s="22">
        <v>13</v>
      </c>
      <c r="B37" s="36" t="s">
        <v>81</v>
      </c>
      <c r="C37" s="23"/>
      <c r="D37" s="39"/>
      <c r="E37" s="25"/>
      <c r="F37" s="40"/>
      <c r="G37" s="41"/>
      <c r="H37" s="41"/>
      <c r="I37" s="40"/>
      <c r="J37" s="43"/>
      <c r="K37" s="44"/>
      <c r="L37" s="44"/>
      <c r="M37" s="51"/>
      <c r="N37" s="41"/>
      <c r="O37" s="41"/>
      <c r="P37" s="45"/>
      <c r="Q37" s="41"/>
      <c r="R37" s="41"/>
      <c r="S37" s="45"/>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c r="BB37" s="48"/>
      <c r="BC37" s="36"/>
      <c r="IA37" s="37">
        <v>13</v>
      </c>
      <c r="IB37" s="80" t="s">
        <v>81</v>
      </c>
      <c r="IE37" s="38"/>
      <c r="IF37" s="38" t="s">
        <v>44</v>
      </c>
      <c r="IG37" s="38" t="s">
        <v>45</v>
      </c>
      <c r="IH37" s="38">
        <v>10</v>
      </c>
      <c r="II37" s="38" t="s">
        <v>37</v>
      </c>
    </row>
    <row r="38" spans="1:243" s="37" customFormat="1" ht="28.5">
      <c r="A38" s="22">
        <v>13.01</v>
      </c>
      <c r="B38" s="36" t="s">
        <v>82</v>
      </c>
      <c r="C38" s="23"/>
      <c r="D38" s="39">
        <v>94</v>
      </c>
      <c r="E38" s="25" t="s">
        <v>136</v>
      </c>
      <c r="F38" s="40">
        <v>56.6</v>
      </c>
      <c r="G38" s="41"/>
      <c r="H38" s="41"/>
      <c r="I38" s="40" t="s">
        <v>38</v>
      </c>
      <c r="J38" s="43">
        <f>IF(I38="Less(-)",-1,1)</f>
        <v>1</v>
      </c>
      <c r="K38" s="44" t="s">
        <v>39</v>
      </c>
      <c r="L38" s="44" t="s">
        <v>4</v>
      </c>
      <c r="M38" s="77"/>
      <c r="N38" s="41"/>
      <c r="O38" s="41"/>
      <c r="P38" s="45"/>
      <c r="Q38" s="41"/>
      <c r="R38" s="41"/>
      <c r="S38" s="45"/>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total_amount_ba($B$2,$D$2,D38,F38,J38,K38,M38)</f>
        <v>5320.4</v>
      </c>
      <c r="BB38" s="48">
        <f>BA38+SUM(N38:AZ38)</f>
        <v>5320.4</v>
      </c>
      <c r="BC38" s="36" t="str">
        <f>SpellNumber(L38,BB38)</f>
        <v>INR  Five Thousand Three Hundred &amp; Twenty  and Paise Forty Only</v>
      </c>
      <c r="IA38" s="37">
        <v>13.01</v>
      </c>
      <c r="IB38" s="37" t="s">
        <v>82</v>
      </c>
      <c r="ID38" s="37">
        <v>94</v>
      </c>
      <c r="IE38" s="38" t="s">
        <v>136</v>
      </c>
      <c r="IF38" s="38" t="s">
        <v>40</v>
      </c>
      <c r="IG38" s="38" t="s">
        <v>35</v>
      </c>
      <c r="IH38" s="38">
        <v>123.223</v>
      </c>
      <c r="II38" s="38" t="s">
        <v>37</v>
      </c>
    </row>
    <row r="39" spans="1:243" s="37" customFormat="1" ht="38.25" customHeight="1">
      <c r="A39" s="22">
        <v>14</v>
      </c>
      <c r="B39" s="36" t="s">
        <v>83</v>
      </c>
      <c r="C39" s="23"/>
      <c r="D39" s="39"/>
      <c r="E39" s="25"/>
      <c r="F39" s="40"/>
      <c r="G39" s="41"/>
      <c r="H39" s="41"/>
      <c r="I39" s="40"/>
      <c r="J39" s="43"/>
      <c r="K39" s="44"/>
      <c r="L39" s="44"/>
      <c r="M39" s="51"/>
      <c r="N39" s="41"/>
      <c r="O39" s="41"/>
      <c r="P39" s="45"/>
      <c r="Q39" s="41"/>
      <c r="R39" s="41"/>
      <c r="S39" s="45"/>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c r="BB39" s="48"/>
      <c r="BC39" s="36"/>
      <c r="IA39" s="37">
        <v>14</v>
      </c>
      <c r="IB39" s="80" t="s">
        <v>83</v>
      </c>
      <c r="IE39" s="38"/>
      <c r="IF39" s="38" t="s">
        <v>44</v>
      </c>
      <c r="IG39" s="38" t="s">
        <v>45</v>
      </c>
      <c r="IH39" s="38">
        <v>10</v>
      </c>
      <c r="II39" s="38" t="s">
        <v>37</v>
      </c>
    </row>
    <row r="40" spans="1:243" s="37" customFormat="1" ht="28.5">
      <c r="A40" s="22">
        <v>14.01</v>
      </c>
      <c r="B40" s="36" t="s">
        <v>84</v>
      </c>
      <c r="C40" s="23"/>
      <c r="D40" s="39">
        <v>10</v>
      </c>
      <c r="E40" s="25" t="s">
        <v>58</v>
      </c>
      <c r="F40" s="40">
        <v>422.3</v>
      </c>
      <c r="G40" s="41"/>
      <c r="H40" s="41"/>
      <c r="I40" s="40" t="s">
        <v>38</v>
      </c>
      <c r="J40" s="43">
        <f>IF(I40="Less(-)",-1,1)</f>
        <v>1</v>
      </c>
      <c r="K40" s="44" t="s">
        <v>39</v>
      </c>
      <c r="L40" s="44" t="s">
        <v>4</v>
      </c>
      <c r="M40" s="77"/>
      <c r="N40" s="41"/>
      <c r="O40" s="41"/>
      <c r="P40" s="45"/>
      <c r="Q40" s="41"/>
      <c r="R40" s="41"/>
      <c r="S40" s="45"/>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total_amount_ba($B$2,$D$2,D40,F40,J40,K40,M40)</f>
        <v>4223</v>
      </c>
      <c r="BB40" s="48">
        <f>BA40+SUM(N40:AZ40)</f>
        <v>4223</v>
      </c>
      <c r="BC40" s="36" t="str">
        <f>SpellNumber(L40,BB40)</f>
        <v>INR  Four Thousand Two Hundred &amp; Twenty Three  Only</v>
      </c>
      <c r="IA40" s="37">
        <v>14.01</v>
      </c>
      <c r="IB40" s="37" t="s">
        <v>84</v>
      </c>
      <c r="ID40" s="37">
        <v>10</v>
      </c>
      <c r="IE40" s="38" t="s">
        <v>58</v>
      </c>
      <c r="IF40" s="38" t="s">
        <v>41</v>
      </c>
      <c r="IG40" s="38" t="s">
        <v>42</v>
      </c>
      <c r="IH40" s="38">
        <v>213</v>
      </c>
      <c r="II40" s="38" t="s">
        <v>37</v>
      </c>
    </row>
    <row r="41" spans="1:243" s="37" customFormat="1" ht="58.5" customHeight="1">
      <c r="A41" s="22">
        <v>15</v>
      </c>
      <c r="B41" s="50" t="s">
        <v>85</v>
      </c>
      <c r="C41" s="23"/>
      <c r="D41" s="39">
        <v>3427</v>
      </c>
      <c r="E41" s="25" t="s">
        <v>58</v>
      </c>
      <c r="F41" s="40">
        <v>10.8</v>
      </c>
      <c r="G41" s="41"/>
      <c r="H41" s="41"/>
      <c r="I41" s="40" t="s">
        <v>38</v>
      </c>
      <c r="J41" s="43">
        <f>IF(I41="Less(-)",-1,1)</f>
        <v>1</v>
      </c>
      <c r="K41" s="44" t="s">
        <v>39</v>
      </c>
      <c r="L41" s="44" t="s">
        <v>4</v>
      </c>
      <c r="M41" s="77"/>
      <c r="N41" s="41"/>
      <c r="O41" s="41"/>
      <c r="P41" s="45"/>
      <c r="Q41" s="41"/>
      <c r="R41" s="41"/>
      <c r="S41" s="45"/>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total_amount_ba($B$2,$D$2,D41,F41,J41,K41,M41)</f>
        <v>37011.6</v>
      </c>
      <c r="BB41" s="48">
        <f>BA41+SUM(N41:AZ41)</f>
        <v>37011.6</v>
      </c>
      <c r="BC41" s="36" t="str">
        <f>SpellNumber(L41,BB41)</f>
        <v>INR  Thirty Seven Thousand  &amp;Eleven  and Paise Sixty Only</v>
      </c>
      <c r="IA41" s="37">
        <v>15</v>
      </c>
      <c r="IB41" s="37" t="s">
        <v>85</v>
      </c>
      <c r="ID41" s="37">
        <v>3427</v>
      </c>
      <c r="IE41" s="38" t="s">
        <v>58</v>
      </c>
      <c r="IF41" s="38" t="s">
        <v>34</v>
      </c>
      <c r="IG41" s="38" t="s">
        <v>43</v>
      </c>
      <c r="IH41" s="38">
        <v>10</v>
      </c>
      <c r="II41" s="38" t="s">
        <v>37</v>
      </c>
    </row>
    <row r="42" spans="1:243" s="37" customFormat="1" ht="25.5" customHeight="1">
      <c r="A42" s="22">
        <v>16</v>
      </c>
      <c r="B42" s="36" t="s">
        <v>86</v>
      </c>
      <c r="C42" s="23"/>
      <c r="D42" s="39"/>
      <c r="E42" s="25"/>
      <c r="F42" s="40"/>
      <c r="G42" s="41"/>
      <c r="H42" s="41"/>
      <c r="I42" s="40"/>
      <c r="J42" s="43"/>
      <c r="K42" s="44"/>
      <c r="L42" s="44"/>
      <c r="M42" s="51"/>
      <c r="N42" s="41"/>
      <c r="O42" s="41"/>
      <c r="P42" s="45"/>
      <c r="Q42" s="41"/>
      <c r="R42" s="41"/>
      <c r="S42" s="45"/>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c r="BB42" s="48"/>
      <c r="BC42" s="36"/>
      <c r="IA42" s="37">
        <v>16</v>
      </c>
      <c r="IB42" s="80" t="s">
        <v>86</v>
      </c>
      <c r="IE42" s="38"/>
      <c r="IF42" s="38" t="s">
        <v>44</v>
      </c>
      <c r="IG42" s="38" t="s">
        <v>45</v>
      </c>
      <c r="IH42" s="38">
        <v>10</v>
      </c>
      <c r="II42" s="38" t="s">
        <v>37</v>
      </c>
    </row>
    <row r="43" spans="1:243" s="37" customFormat="1" ht="38.25" customHeight="1">
      <c r="A43" s="22">
        <v>16.01</v>
      </c>
      <c r="B43" s="36" t="s">
        <v>87</v>
      </c>
      <c r="C43" s="23"/>
      <c r="D43" s="39">
        <v>3217</v>
      </c>
      <c r="E43" s="25" t="s">
        <v>58</v>
      </c>
      <c r="F43" s="40">
        <v>96.05</v>
      </c>
      <c r="G43" s="41"/>
      <c r="H43" s="52"/>
      <c r="I43" s="40" t="s">
        <v>38</v>
      </c>
      <c r="J43" s="43">
        <f>IF(I43="Less(-)",-1,1)</f>
        <v>1</v>
      </c>
      <c r="K43" s="44" t="s">
        <v>39</v>
      </c>
      <c r="L43" s="44" t="s">
        <v>4</v>
      </c>
      <c r="M43" s="77"/>
      <c r="N43" s="41"/>
      <c r="O43" s="41"/>
      <c r="P43" s="45"/>
      <c r="Q43" s="41"/>
      <c r="R43" s="41"/>
      <c r="S43" s="45"/>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total_amount_ba($B$2,$D$2,D43,F43,J43,K43,M43)</f>
        <v>308992.85</v>
      </c>
      <c r="BB43" s="48">
        <f>BA43+SUM(N43:AZ43)</f>
        <v>308992.85</v>
      </c>
      <c r="BC43" s="36" t="str">
        <f>SpellNumber(L43,BB43)</f>
        <v>INR  Three Lakh Eight Thousand Nine Hundred &amp; Ninety Two  and Paise Eighty Five Only</v>
      </c>
      <c r="IA43" s="37">
        <v>16.01</v>
      </c>
      <c r="IB43" s="37" t="s">
        <v>87</v>
      </c>
      <c r="ID43" s="37">
        <v>3217</v>
      </c>
      <c r="IE43" s="38" t="s">
        <v>58</v>
      </c>
      <c r="IF43" s="38" t="s">
        <v>44</v>
      </c>
      <c r="IG43" s="38" t="s">
        <v>45</v>
      </c>
      <c r="IH43" s="38">
        <v>10</v>
      </c>
      <c r="II43" s="38" t="s">
        <v>37</v>
      </c>
    </row>
    <row r="44" spans="1:243" s="37" customFormat="1" ht="35.25" customHeight="1">
      <c r="A44" s="22">
        <v>17</v>
      </c>
      <c r="B44" s="36" t="s">
        <v>88</v>
      </c>
      <c r="C44" s="23"/>
      <c r="D44" s="39"/>
      <c r="E44" s="25"/>
      <c r="F44" s="40"/>
      <c r="G44" s="41"/>
      <c r="H44" s="41"/>
      <c r="I44" s="40"/>
      <c r="J44" s="43"/>
      <c r="K44" s="44"/>
      <c r="L44" s="44"/>
      <c r="M44" s="51"/>
      <c r="N44" s="41"/>
      <c r="O44" s="41"/>
      <c r="P44" s="45"/>
      <c r="Q44" s="41"/>
      <c r="R44" s="41"/>
      <c r="S44" s="45"/>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c r="BB44" s="48"/>
      <c r="BC44" s="36"/>
      <c r="IA44" s="37">
        <v>17</v>
      </c>
      <c r="IB44" s="80" t="s">
        <v>88</v>
      </c>
      <c r="IE44" s="38"/>
      <c r="IF44" s="38" t="s">
        <v>44</v>
      </c>
      <c r="IG44" s="38" t="s">
        <v>45</v>
      </c>
      <c r="IH44" s="38">
        <v>10</v>
      </c>
      <c r="II44" s="38" t="s">
        <v>37</v>
      </c>
    </row>
    <row r="45" spans="1:243" s="37" customFormat="1" ht="36" customHeight="1">
      <c r="A45" s="22">
        <v>17.01</v>
      </c>
      <c r="B45" s="36" t="s">
        <v>89</v>
      </c>
      <c r="C45" s="23"/>
      <c r="D45" s="39">
        <v>272</v>
      </c>
      <c r="E45" s="25" t="s">
        <v>58</v>
      </c>
      <c r="F45" s="40">
        <v>68.95</v>
      </c>
      <c r="G45" s="41"/>
      <c r="H45" s="52"/>
      <c r="I45" s="40" t="s">
        <v>38</v>
      </c>
      <c r="J45" s="43">
        <f>IF(I45="Less(-)",-1,1)</f>
        <v>1</v>
      </c>
      <c r="K45" s="44" t="s">
        <v>39</v>
      </c>
      <c r="L45" s="44" t="s">
        <v>4</v>
      </c>
      <c r="M45" s="77"/>
      <c r="N45" s="41"/>
      <c r="O45" s="41"/>
      <c r="P45" s="45"/>
      <c r="Q45" s="41"/>
      <c r="R45" s="41"/>
      <c r="S45" s="45"/>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total_amount_ba($B$2,$D$2,D45,F45,J45,K45,M45)</f>
        <v>18754.4</v>
      </c>
      <c r="BB45" s="48">
        <f>BA45+SUM(N45:AZ45)</f>
        <v>18754.4</v>
      </c>
      <c r="BC45" s="36" t="str">
        <f>SpellNumber(L45,BB45)</f>
        <v>INR  Eighteen Thousand Seven Hundred &amp; Fifty Four  and Paise Forty Only</v>
      </c>
      <c r="IA45" s="37">
        <v>17.01</v>
      </c>
      <c r="IB45" s="37" t="s">
        <v>89</v>
      </c>
      <c r="ID45" s="37">
        <v>272</v>
      </c>
      <c r="IE45" s="38" t="s">
        <v>58</v>
      </c>
      <c r="IF45" s="38" t="s">
        <v>44</v>
      </c>
      <c r="IG45" s="38" t="s">
        <v>45</v>
      </c>
      <c r="IH45" s="38">
        <v>10</v>
      </c>
      <c r="II45" s="38" t="s">
        <v>37</v>
      </c>
    </row>
    <row r="46" spans="1:243" s="37" customFormat="1" ht="15">
      <c r="A46" s="22">
        <v>17.02</v>
      </c>
      <c r="B46" s="36" t="s">
        <v>90</v>
      </c>
      <c r="C46" s="23"/>
      <c r="D46" s="39">
        <v>200</v>
      </c>
      <c r="E46" s="53" t="s">
        <v>58</v>
      </c>
      <c r="F46" s="40">
        <v>45.35</v>
      </c>
      <c r="G46" s="54"/>
      <c r="H46" s="55"/>
      <c r="I46" s="40" t="s">
        <v>38</v>
      </c>
      <c r="J46" s="43">
        <f>IF(I46="Less(-)",-1,1)</f>
        <v>1</v>
      </c>
      <c r="K46" s="44" t="s">
        <v>39</v>
      </c>
      <c r="L46" s="44" t="s">
        <v>4</v>
      </c>
      <c r="M46" s="77"/>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total_amount_ba($B$2,$D$2,D46,F46,J46,K46,M46)</f>
        <v>9070</v>
      </c>
      <c r="BB46" s="48">
        <f>BA46+SUM(N46:AZ46)</f>
        <v>9070</v>
      </c>
      <c r="BC46" s="36" t="str">
        <f>SpellNumber(L46,BB46)</f>
        <v>INR  Nine Thousand  &amp;Seventy  Only</v>
      </c>
      <c r="IA46" s="37">
        <v>17.02</v>
      </c>
      <c r="IB46" s="37" t="s">
        <v>90</v>
      </c>
      <c r="ID46" s="37">
        <v>200</v>
      </c>
      <c r="IE46" s="38" t="s">
        <v>58</v>
      </c>
      <c r="IF46" s="38" t="s">
        <v>41</v>
      </c>
      <c r="IG46" s="38" t="s">
        <v>46</v>
      </c>
      <c r="IH46" s="38">
        <v>10</v>
      </c>
      <c r="II46" s="38" t="s">
        <v>37</v>
      </c>
    </row>
    <row r="47" spans="1:243" s="37" customFormat="1" ht="54.75" customHeight="1">
      <c r="A47" s="22">
        <v>18</v>
      </c>
      <c r="B47" s="36" t="s">
        <v>91</v>
      </c>
      <c r="C47" s="23"/>
      <c r="D47" s="39">
        <v>210</v>
      </c>
      <c r="E47" s="53" t="s">
        <v>134</v>
      </c>
      <c r="F47" s="40">
        <v>87.35</v>
      </c>
      <c r="G47" s="54"/>
      <c r="H47" s="55"/>
      <c r="I47" s="40" t="s">
        <v>38</v>
      </c>
      <c r="J47" s="43">
        <f>IF(I47="Less(-)",-1,1)</f>
        <v>1</v>
      </c>
      <c r="K47" s="44" t="s">
        <v>39</v>
      </c>
      <c r="L47" s="44" t="s">
        <v>4</v>
      </c>
      <c r="M47" s="77"/>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total_amount_ba($B$2,$D$2,D47,F47,J47,K47,M47)</f>
        <v>18343.5</v>
      </c>
      <c r="BB47" s="48">
        <f>BA47+SUM(N47:AZ47)</f>
        <v>18343.5</v>
      </c>
      <c r="BC47" s="36" t="str">
        <f>SpellNumber(L47,BB47)</f>
        <v>INR  Eighteen Thousand Three Hundred &amp; Forty Three  and Paise Fifty Only</v>
      </c>
      <c r="IA47" s="37">
        <v>18</v>
      </c>
      <c r="IB47" s="37" t="s">
        <v>91</v>
      </c>
      <c r="ID47" s="37">
        <v>210</v>
      </c>
      <c r="IE47" s="38" t="s">
        <v>134</v>
      </c>
      <c r="IF47" s="38" t="s">
        <v>41</v>
      </c>
      <c r="IG47" s="38" t="s">
        <v>46</v>
      </c>
      <c r="IH47" s="38">
        <v>10</v>
      </c>
      <c r="II47" s="38" t="s">
        <v>37</v>
      </c>
    </row>
    <row r="48" spans="1:243" s="37" customFormat="1" ht="47.25" customHeight="1">
      <c r="A48" s="22">
        <v>19</v>
      </c>
      <c r="B48" s="36" t="s">
        <v>92</v>
      </c>
      <c r="C48" s="23"/>
      <c r="D48" s="39"/>
      <c r="E48" s="25"/>
      <c r="F48" s="40"/>
      <c r="G48" s="41"/>
      <c r="H48" s="41"/>
      <c r="I48" s="40"/>
      <c r="J48" s="43"/>
      <c r="K48" s="44"/>
      <c r="L48" s="44"/>
      <c r="M48" s="51"/>
      <c r="N48" s="41"/>
      <c r="O48" s="41"/>
      <c r="P48" s="45"/>
      <c r="Q48" s="41"/>
      <c r="R48" s="41"/>
      <c r="S48" s="45"/>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c r="BB48" s="48"/>
      <c r="BC48" s="36"/>
      <c r="IA48" s="37">
        <v>19</v>
      </c>
      <c r="IB48" s="80" t="s">
        <v>92</v>
      </c>
      <c r="IE48" s="38"/>
      <c r="IF48" s="38" t="s">
        <v>44</v>
      </c>
      <c r="IG48" s="38" t="s">
        <v>45</v>
      </c>
      <c r="IH48" s="38">
        <v>10</v>
      </c>
      <c r="II48" s="38" t="s">
        <v>37</v>
      </c>
    </row>
    <row r="49" spans="1:243" s="37" customFormat="1" ht="42.75" customHeight="1">
      <c r="A49" s="22">
        <v>19.01</v>
      </c>
      <c r="B49" s="36" t="s">
        <v>93</v>
      </c>
      <c r="C49" s="23"/>
      <c r="D49" s="39">
        <v>210</v>
      </c>
      <c r="E49" s="53" t="s">
        <v>58</v>
      </c>
      <c r="F49" s="40">
        <v>93.7</v>
      </c>
      <c r="G49" s="54"/>
      <c r="H49" s="55"/>
      <c r="I49" s="40" t="s">
        <v>38</v>
      </c>
      <c r="J49" s="43">
        <f>IF(I49="Less(-)",-1,1)</f>
        <v>1</v>
      </c>
      <c r="K49" s="44" t="s">
        <v>39</v>
      </c>
      <c r="L49" s="44" t="s">
        <v>4</v>
      </c>
      <c r="M49" s="77"/>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total_amount_ba($B$2,$D$2,D49,F49,J49,K49,M49)</f>
        <v>19677</v>
      </c>
      <c r="BB49" s="48">
        <f>BA49+SUM(N49:AZ49)</f>
        <v>19677</v>
      </c>
      <c r="BC49" s="36" t="str">
        <f>SpellNumber(L49,BB49)</f>
        <v>INR  Nineteen Thousand Six Hundred &amp; Seventy Seven  Only</v>
      </c>
      <c r="IA49" s="37">
        <v>19.01</v>
      </c>
      <c r="IB49" s="37" t="s">
        <v>93</v>
      </c>
      <c r="ID49" s="37">
        <v>210</v>
      </c>
      <c r="IE49" s="38" t="s">
        <v>58</v>
      </c>
      <c r="IF49" s="38" t="s">
        <v>41</v>
      </c>
      <c r="IG49" s="38" t="s">
        <v>46</v>
      </c>
      <c r="IH49" s="38">
        <v>10</v>
      </c>
      <c r="II49" s="38" t="s">
        <v>37</v>
      </c>
    </row>
    <row r="50" spans="1:243" s="37" customFormat="1" ht="47.25" customHeight="1">
      <c r="A50" s="22">
        <v>20</v>
      </c>
      <c r="B50" s="36" t="s">
        <v>92</v>
      </c>
      <c r="C50" s="23"/>
      <c r="D50" s="39"/>
      <c r="E50" s="25"/>
      <c r="F50" s="40"/>
      <c r="G50" s="41"/>
      <c r="H50" s="41"/>
      <c r="I50" s="40"/>
      <c r="J50" s="43"/>
      <c r="K50" s="44"/>
      <c r="L50" s="44"/>
      <c r="M50" s="51"/>
      <c r="N50" s="41"/>
      <c r="O50" s="41"/>
      <c r="P50" s="45"/>
      <c r="Q50" s="41"/>
      <c r="R50" s="41"/>
      <c r="S50" s="45"/>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c r="BB50" s="48"/>
      <c r="BC50" s="36"/>
      <c r="IA50" s="37">
        <v>20</v>
      </c>
      <c r="IB50" s="80" t="s">
        <v>92</v>
      </c>
      <c r="IE50" s="38"/>
      <c r="IF50" s="38" t="s">
        <v>44</v>
      </c>
      <c r="IG50" s="38" t="s">
        <v>45</v>
      </c>
      <c r="IH50" s="38">
        <v>10</v>
      </c>
      <c r="II50" s="38" t="s">
        <v>37</v>
      </c>
    </row>
    <row r="51" spans="1:243" s="37" customFormat="1" ht="36" customHeight="1">
      <c r="A51" s="22">
        <v>20.01</v>
      </c>
      <c r="B51" s="36" t="s">
        <v>94</v>
      </c>
      <c r="C51" s="23"/>
      <c r="D51" s="39">
        <v>200</v>
      </c>
      <c r="E51" s="53" t="s">
        <v>58</v>
      </c>
      <c r="F51" s="40">
        <v>33.35</v>
      </c>
      <c r="G51" s="54"/>
      <c r="H51" s="55"/>
      <c r="I51" s="40" t="s">
        <v>38</v>
      </c>
      <c r="J51" s="43">
        <f>IF(I51="Less(-)",-1,1)</f>
        <v>1</v>
      </c>
      <c r="K51" s="44" t="s">
        <v>39</v>
      </c>
      <c r="L51" s="44" t="s">
        <v>4</v>
      </c>
      <c r="M51" s="77"/>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total_amount_ba($B$2,$D$2,D51,F51,J51,K51,M51)</f>
        <v>6670</v>
      </c>
      <c r="BB51" s="48">
        <f>BA51+SUM(N51:AZ51)</f>
        <v>6670</v>
      </c>
      <c r="BC51" s="36" t="str">
        <f>SpellNumber(L51,BB51)</f>
        <v>INR  Six Thousand Six Hundred &amp; Seventy  Only</v>
      </c>
      <c r="IA51" s="37">
        <v>20.01</v>
      </c>
      <c r="IB51" s="37" t="s">
        <v>94</v>
      </c>
      <c r="ID51" s="37">
        <v>200</v>
      </c>
      <c r="IE51" s="38" t="s">
        <v>58</v>
      </c>
      <c r="IF51" s="38" t="s">
        <v>41</v>
      </c>
      <c r="IG51" s="38" t="s">
        <v>46</v>
      </c>
      <c r="IH51" s="38">
        <v>10</v>
      </c>
      <c r="II51" s="38" t="s">
        <v>37</v>
      </c>
    </row>
    <row r="52" spans="1:243" s="37" customFormat="1" ht="35.25" customHeight="1">
      <c r="A52" s="22">
        <v>21</v>
      </c>
      <c r="B52" s="36" t="s">
        <v>95</v>
      </c>
      <c r="C52" s="23"/>
      <c r="D52" s="39"/>
      <c r="E52" s="25"/>
      <c r="F52" s="40"/>
      <c r="G52" s="41"/>
      <c r="H52" s="41"/>
      <c r="I52" s="40"/>
      <c r="J52" s="43"/>
      <c r="K52" s="44"/>
      <c r="L52" s="44"/>
      <c r="M52" s="51"/>
      <c r="N52" s="41"/>
      <c r="O52" s="41"/>
      <c r="P52" s="45"/>
      <c r="Q52" s="41"/>
      <c r="R52" s="41"/>
      <c r="S52" s="45"/>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c r="BB52" s="48"/>
      <c r="BC52" s="36"/>
      <c r="IA52" s="37">
        <v>21</v>
      </c>
      <c r="IB52" s="80" t="s">
        <v>95</v>
      </c>
      <c r="IE52" s="38"/>
      <c r="IF52" s="38" t="s">
        <v>44</v>
      </c>
      <c r="IG52" s="38" t="s">
        <v>45</v>
      </c>
      <c r="IH52" s="38">
        <v>10</v>
      </c>
      <c r="II52" s="38" t="s">
        <v>37</v>
      </c>
    </row>
    <row r="53" spans="1:243" s="37" customFormat="1" ht="28.5" customHeight="1">
      <c r="A53" s="22">
        <v>21.01</v>
      </c>
      <c r="B53" s="36" t="s">
        <v>96</v>
      </c>
      <c r="C53" s="23"/>
      <c r="D53" s="39">
        <v>417</v>
      </c>
      <c r="E53" s="53" t="s">
        <v>58</v>
      </c>
      <c r="F53" s="40">
        <v>51.3</v>
      </c>
      <c r="G53" s="54"/>
      <c r="H53" s="55"/>
      <c r="I53" s="40" t="s">
        <v>38</v>
      </c>
      <c r="J53" s="43">
        <f>IF(I53="Less(-)",-1,1)</f>
        <v>1</v>
      </c>
      <c r="K53" s="44" t="s">
        <v>39</v>
      </c>
      <c r="L53" s="44" t="s">
        <v>4</v>
      </c>
      <c r="M53" s="77"/>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total_amount_ba($B$2,$D$2,D53,F53,J53,K53,M53)</f>
        <v>21392.1</v>
      </c>
      <c r="BB53" s="48">
        <f>BA53+SUM(N53:AZ53)</f>
        <v>21392.1</v>
      </c>
      <c r="BC53" s="36" t="str">
        <f>SpellNumber(L53,BB53)</f>
        <v>INR  Twenty One Thousand Three Hundred &amp; Ninety Two  and Paise Ten Only</v>
      </c>
      <c r="IA53" s="37">
        <v>21.01</v>
      </c>
      <c r="IB53" s="37" t="s">
        <v>96</v>
      </c>
      <c r="ID53" s="37">
        <v>417</v>
      </c>
      <c r="IE53" s="38" t="s">
        <v>58</v>
      </c>
      <c r="IF53" s="38" t="s">
        <v>41</v>
      </c>
      <c r="IG53" s="38" t="s">
        <v>46</v>
      </c>
      <c r="IH53" s="38">
        <v>10</v>
      </c>
      <c r="II53" s="38" t="s">
        <v>37</v>
      </c>
    </row>
    <row r="54" spans="1:243" s="37" customFormat="1" ht="66" customHeight="1">
      <c r="A54" s="22">
        <v>22</v>
      </c>
      <c r="B54" s="50" t="s">
        <v>97</v>
      </c>
      <c r="C54" s="23"/>
      <c r="D54" s="39">
        <v>170</v>
      </c>
      <c r="E54" s="25" t="s">
        <v>58</v>
      </c>
      <c r="F54" s="40">
        <v>29.65</v>
      </c>
      <c r="G54" s="41"/>
      <c r="H54" s="41"/>
      <c r="I54" s="40" t="s">
        <v>38</v>
      </c>
      <c r="J54" s="43">
        <f>IF(I54="Less(-)",-1,1)</f>
        <v>1</v>
      </c>
      <c r="K54" s="44" t="s">
        <v>39</v>
      </c>
      <c r="L54" s="44" t="s">
        <v>4</v>
      </c>
      <c r="M54" s="77"/>
      <c r="N54" s="41"/>
      <c r="O54" s="41"/>
      <c r="P54" s="45"/>
      <c r="Q54" s="41"/>
      <c r="R54" s="41"/>
      <c r="S54" s="45"/>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total_amount_ba($B$2,$D$2,D54,F54,J54,K54,M54)</f>
        <v>5040.5</v>
      </c>
      <c r="BB54" s="48">
        <f>BA54+SUM(N54:AZ54)</f>
        <v>5040.5</v>
      </c>
      <c r="BC54" s="36" t="str">
        <f>SpellNumber(L54,BB54)</f>
        <v>INR  Five Thousand  &amp;Forty  and Paise Fifty Only</v>
      </c>
      <c r="IA54" s="37">
        <v>22</v>
      </c>
      <c r="IB54" s="37" t="s">
        <v>97</v>
      </c>
      <c r="ID54" s="37">
        <v>170</v>
      </c>
      <c r="IE54" s="38" t="s">
        <v>58</v>
      </c>
      <c r="IF54" s="38" t="s">
        <v>34</v>
      </c>
      <c r="IG54" s="38" t="s">
        <v>43</v>
      </c>
      <c r="IH54" s="38">
        <v>10</v>
      </c>
      <c r="II54" s="38" t="s">
        <v>37</v>
      </c>
    </row>
    <row r="55" spans="1:243" s="37" customFormat="1" ht="234.75" customHeight="1">
      <c r="A55" s="22">
        <v>23</v>
      </c>
      <c r="B55" s="36" t="s">
        <v>130</v>
      </c>
      <c r="C55" s="23"/>
      <c r="D55" s="39">
        <v>507</v>
      </c>
      <c r="E55" s="25" t="s">
        <v>58</v>
      </c>
      <c r="F55" s="40">
        <v>160.1</v>
      </c>
      <c r="G55" s="41"/>
      <c r="H55" s="41"/>
      <c r="I55" s="40" t="s">
        <v>38</v>
      </c>
      <c r="J55" s="43">
        <f>IF(I55="Less(-)",-1,1)</f>
        <v>1</v>
      </c>
      <c r="K55" s="44" t="s">
        <v>39</v>
      </c>
      <c r="L55" s="44" t="s">
        <v>4</v>
      </c>
      <c r="M55" s="77"/>
      <c r="N55" s="41"/>
      <c r="O55" s="41"/>
      <c r="P55" s="45"/>
      <c r="Q55" s="41"/>
      <c r="R55" s="41"/>
      <c r="S55" s="45"/>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total_amount_ba($B$2,$D$2,D55,F55,J55,K55,M55)</f>
        <v>81170.7</v>
      </c>
      <c r="BB55" s="48">
        <f>BA55+SUM(N55:AZ55)</f>
        <v>81170.7</v>
      </c>
      <c r="BC55" s="36" t="str">
        <f>SpellNumber(L55,BB55)</f>
        <v>INR  Eighty One Thousand One Hundred &amp; Seventy  and Paise Seventy Only</v>
      </c>
      <c r="IA55" s="37">
        <v>23</v>
      </c>
      <c r="IB55" s="80" t="s">
        <v>142</v>
      </c>
      <c r="ID55" s="37">
        <v>507</v>
      </c>
      <c r="IE55" s="38" t="s">
        <v>58</v>
      </c>
      <c r="IF55" s="38" t="s">
        <v>40</v>
      </c>
      <c r="IG55" s="38" t="s">
        <v>35</v>
      </c>
      <c r="IH55" s="38">
        <v>123.223</v>
      </c>
      <c r="II55" s="38" t="s">
        <v>37</v>
      </c>
    </row>
    <row r="56" spans="1:243" s="37" customFormat="1" ht="196.5" customHeight="1">
      <c r="A56" s="22">
        <v>24</v>
      </c>
      <c r="B56" s="36" t="s">
        <v>98</v>
      </c>
      <c r="C56" s="23"/>
      <c r="D56" s="39">
        <v>507</v>
      </c>
      <c r="E56" s="25" t="s">
        <v>58</v>
      </c>
      <c r="F56" s="40">
        <v>90.7</v>
      </c>
      <c r="G56" s="41"/>
      <c r="H56" s="41"/>
      <c r="I56" s="40" t="s">
        <v>38</v>
      </c>
      <c r="J56" s="43">
        <f>IF(I56="Less(-)",-1,1)</f>
        <v>1</v>
      </c>
      <c r="K56" s="44" t="s">
        <v>39</v>
      </c>
      <c r="L56" s="44" t="s">
        <v>4</v>
      </c>
      <c r="M56" s="77"/>
      <c r="N56" s="41"/>
      <c r="O56" s="41"/>
      <c r="P56" s="45"/>
      <c r="Q56" s="41"/>
      <c r="R56" s="41"/>
      <c r="S56" s="45"/>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total_amount_ba($B$2,$D$2,D56,F56,J56,K56,M56)</f>
        <v>45984.9</v>
      </c>
      <c r="BB56" s="48">
        <f>BA56+SUM(N56:AZ56)</f>
        <v>45984.9</v>
      </c>
      <c r="BC56" s="36" t="str">
        <f>SpellNumber(L56,BB56)</f>
        <v>INR  Forty Five Thousand Nine Hundred &amp; Eighty Four  and Paise Ninety Only</v>
      </c>
      <c r="IA56" s="37">
        <v>24</v>
      </c>
      <c r="IB56" s="37" t="s">
        <v>98</v>
      </c>
      <c r="ID56" s="37">
        <v>507</v>
      </c>
      <c r="IE56" s="38" t="s">
        <v>58</v>
      </c>
      <c r="IF56" s="38" t="s">
        <v>41</v>
      </c>
      <c r="IG56" s="38" t="s">
        <v>42</v>
      </c>
      <c r="IH56" s="38">
        <v>213</v>
      </c>
      <c r="II56" s="38" t="s">
        <v>37</v>
      </c>
    </row>
    <row r="57" spans="1:243" s="37" customFormat="1" ht="64.5" customHeight="1">
      <c r="A57" s="22">
        <v>25</v>
      </c>
      <c r="B57" s="36" t="s">
        <v>99</v>
      </c>
      <c r="C57" s="23"/>
      <c r="D57" s="39"/>
      <c r="E57" s="25"/>
      <c r="F57" s="40"/>
      <c r="G57" s="41"/>
      <c r="H57" s="41"/>
      <c r="I57" s="40"/>
      <c r="J57" s="43"/>
      <c r="K57" s="44"/>
      <c r="L57" s="44"/>
      <c r="M57" s="51"/>
      <c r="N57" s="41"/>
      <c r="O57" s="41"/>
      <c r="P57" s="45"/>
      <c r="Q57" s="41"/>
      <c r="R57" s="41"/>
      <c r="S57" s="45"/>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c r="BB57" s="48"/>
      <c r="BC57" s="36"/>
      <c r="IA57" s="37">
        <v>25</v>
      </c>
      <c r="IB57" s="80" t="s">
        <v>99</v>
      </c>
      <c r="IE57" s="38"/>
      <c r="IF57" s="38" t="s">
        <v>44</v>
      </c>
      <c r="IG57" s="38" t="s">
        <v>45</v>
      </c>
      <c r="IH57" s="38">
        <v>10</v>
      </c>
      <c r="II57" s="38" t="s">
        <v>37</v>
      </c>
    </row>
    <row r="58" spans="1:243" s="37" customFormat="1" ht="28.5">
      <c r="A58" s="22">
        <v>25.01</v>
      </c>
      <c r="B58" s="50" t="s">
        <v>100</v>
      </c>
      <c r="C58" s="23"/>
      <c r="D58" s="39">
        <v>1</v>
      </c>
      <c r="E58" s="25" t="s">
        <v>131</v>
      </c>
      <c r="F58" s="40">
        <v>85386.95</v>
      </c>
      <c r="G58" s="41"/>
      <c r="H58" s="41"/>
      <c r="I58" s="40" t="s">
        <v>38</v>
      </c>
      <c r="J58" s="43">
        <f>IF(I58="Less(-)",-1,1)</f>
        <v>1</v>
      </c>
      <c r="K58" s="44" t="s">
        <v>39</v>
      </c>
      <c r="L58" s="44" t="s">
        <v>4</v>
      </c>
      <c r="M58" s="77"/>
      <c r="N58" s="41"/>
      <c r="O58" s="41"/>
      <c r="P58" s="45"/>
      <c r="Q58" s="41"/>
      <c r="R58" s="41"/>
      <c r="S58" s="45"/>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total_amount_ba($B$2,$D$2,D58,F58,J58,K58,M58)</f>
        <v>85386.95</v>
      </c>
      <c r="BB58" s="48">
        <f>BA58+SUM(N58:AZ58)</f>
        <v>85386.95</v>
      </c>
      <c r="BC58" s="36" t="str">
        <f>SpellNumber(L58,BB58)</f>
        <v>INR  Eighty Five Thousand Three Hundred &amp; Eighty Six  and Paise Ninety Five Only</v>
      </c>
      <c r="IA58" s="37">
        <v>25.01</v>
      </c>
      <c r="IB58" s="37" t="s">
        <v>100</v>
      </c>
      <c r="ID58" s="37">
        <v>1</v>
      </c>
      <c r="IE58" s="38" t="s">
        <v>131</v>
      </c>
      <c r="IF58" s="38" t="s">
        <v>34</v>
      </c>
      <c r="IG58" s="38" t="s">
        <v>43</v>
      </c>
      <c r="IH58" s="38">
        <v>10</v>
      </c>
      <c r="II58" s="38" t="s">
        <v>37</v>
      </c>
    </row>
    <row r="59" spans="1:243" s="37" customFormat="1" ht="63.75" customHeight="1">
      <c r="A59" s="22">
        <v>26</v>
      </c>
      <c r="B59" s="36" t="s">
        <v>101</v>
      </c>
      <c r="C59" s="23"/>
      <c r="D59" s="39"/>
      <c r="E59" s="25"/>
      <c r="F59" s="40"/>
      <c r="G59" s="41"/>
      <c r="H59" s="41"/>
      <c r="I59" s="40"/>
      <c r="J59" s="43"/>
      <c r="K59" s="44"/>
      <c r="L59" s="44"/>
      <c r="M59" s="51"/>
      <c r="N59" s="41"/>
      <c r="O59" s="41"/>
      <c r="P59" s="45"/>
      <c r="Q59" s="41"/>
      <c r="R59" s="41"/>
      <c r="S59" s="45"/>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c r="BB59" s="48"/>
      <c r="BC59" s="36"/>
      <c r="IA59" s="37">
        <v>26</v>
      </c>
      <c r="IB59" s="80" t="s">
        <v>101</v>
      </c>
      <c r="IE59" s="38"/>
      <c r="IF59" s="38" t="s">
        <v>44</v>
      </c>
      <c r="IG59" s="38" t="s">
        <v>45</v>
      </c>
      <c r="IH59" s="38">
        <v>10</v>
      </c>
      <c r="II59" s="38" t="s">
        <v>37</v>
      </c>
    </row>
    <row r="60" spans="1:243" s="37" customFormat="1" ht="28.5">
      <c r="A60" s="22">
        <v>26.01</v>
      </c>
      <c r="B60" s="36" t="s">
        <v>102</v>
      </c>
      <c r="C60" s="23"/>
      <c r="D60" s="39">
        <v>3</v>
      </c>
      <c r="E60" s="53" t="s">
        <v>58</v>
      </c>
      <c r="F60" s="40">
        <v>2488.95</v>
      </c>
      <c r="G60" s="54"/>
      <c r="H60" s="55"/>
      <c r="I60" s="40" t="s">
        <v>38</v>
      </c>
      <c r="J60" s="43">
        <f>IF(I60="Less(-)",-1,1)</f>
        <v>1</v>
      </c>
      <c r="K60" s="44" t="s">
        <v>39</v>
      </c>
      <c r="L60" s="44" t="s">
        <v>4</v>
      </c>
      <c r="M60" s="77"/>
      <c r="N60" s="41"/>
      <c r="O60" s="41"/>
      <c r="P60" s="46"/>
      <c r="Q60" s="41"/>
      <c r="R60" s="41"/>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total_amount_ba($B$2,$D$2,D60,F60,J60,K60,M60)</f>
        <v>7466.85</v>
      </c>
      <c r="BB60" s="48">
        <f>BA60+SUM(N60:AZ60)</f>
        <v>7466.85</v>
      </c>
      <c r="BC60" s="36" t="str">
        <f>SpellNumber(L60,BB60)</f>
        <v>INR  Seven Thousand Four Hundred &amp; Sixty Six  and Paise Eighty Five Only</v>
      </c>
      <c r="IA60" s="37">
        <v>26.01</v>
      </c>
      <c r="IB60" s="37" t="s">
        <v>102</v>
      </c>
      <c r="ID60" s="37">
        <v>3</v>
      </c>
      <c r="IE60" s="38" t="s">
        <v>58</v>
      </c>
      <c r="IF60" s="38" t="s">
        <v>41</v>
      </c>
      <c r="IG60" s="38" t="s">
        <v>46</v>
      </c>
      <c r="IH60" s="38">
        <v>10</v>
      </c>
      <c r="II60" s="38" t="s">
        <v>37</v>
      </c>
    </row>
    <row r="61" spans="1:243" s="37" customFormat="1" ht="95.25" customHeight="1">
      <c r="A61" s="22">
        <v>27</v>
      </c>
      <c r="B61" s="36" t="s">
        <v>103</v>
      </c>
      <c r="C61" s="23"/>
      <c r="D61" s="24"/>
      <c r="E61" s="25"/>
      <c r="F61" s="26"/>
      <c r="G61" s="27"/>
      <c r="H61" s="27"/>
      <c r="I61" s="26"/>
      <c r="J61" s="28"/>
      <c r="K61" s="29"/>
      <c r="L61" s="29"/>
      <c r="M61" s="30"/>
      <c r="N61" s="31"/>
      <c r="O61" s="31"/>
      <c r="P61" s="32"/>
      <c r="Q61" s="31"/>
      <c r="R61" s="31"/>
      <c r="S61" s="32"/>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4"/>
      <c r="BB61" s="35"/>
      <c r="BC61" s="36"/>
      <c r="IA61" s="37">
        <v>27</v>
      </c>
      <c r="IB61" s="80" t="s">
        <v>103</v>
      </c>
      <c r="IE61" s="38"/>
      <c r="IF61" s="38" t="s">
        <v>34</v>
      </c>
      <c r="IG61" s="38" t="s">
        <v>35</v>
      </c>
      <c r="IH61" s="38">
        <v>10</v>
      </c>
      <c r="II61" s="38" t="s">
        <v>36</v>
      </c>
    </row>
    <row r="62" spans="1:243" s="37" customFormat="1" ht="49.5" customHeight="1">
      <c r="A62" s="22">
        <v>27.01</v>
      </c>
      <c r="B62" s="36" t="s">
        <v>104</v>
      </c>
      <c r="C62" s="23"/>
      <c r="D62" s="39"/>
      <c r="E62" s="25"/>
      <c r="F62" s="40"/>
      <c r="G62" s="41"/>
      <c r="H62" s="41"/>
      <c r="I62" s="40"/>
      <c r="J62" s="43"/>
      <c r="K62" s="44"/>
      <c r="L62" s="44"/>
      <c r="M62" s="51"/>
      <c r="N62" s="41"/>
      <c r="O62" s="41"/>
      <c r="P62" s="45"/>
      <c r="Q62" s="41"/>
      <c r="R62" s="41"/>
      <c r="S62" s="45"/>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c r="BB62" s="48"/>
      <c r="BC62" s="36"/>
      <c r="IA62" s="37">
        <v>27.01</v>
      </c>
      <c r="IB62" s="80" t="s">
        <v>104</v>
      </c>
      <c r="IE62" s="38"/>
      <c r="IF62" s="38" t="s">
        <v>44</v>
      </c>
      <c r="IG62" s="38" t="s">
        <v>45</v>
      </c>
      <c r="IH62" s="38">
        <v>10</v>
      </c>
      <c r="II62" s="38" t="s">
        <v>37</v>
      </c>
    </row>
    <row r="63" spans="1:243" s="37" customFormat="1" ht="36" customHeight="1">
      <c r="A63" s="22">
        <v>27.02</v>
      </c>
      <c r="B63" s="50" t="s">
        <v>105</v>
      </c>
      <c r="C63" s="23"/>
      <c r="D63" s="39">
        <v>28</v>
      </c>
      <c r="E63" s="25" t="s">
        <v>58</v>
      </c>
      <c r="F63" s="40">
        <v>2548.15</v>
      </c>
      <c r="G63" s="41"/>
      <c r="H63" s="41"/>
      <c r="I63" s="40" t="s">
        <v>38</v>
      </c>
      <c r="J63" s="43">
        <f>IF(I63="Less(-)",-1,1)</f>
        <v>1</v>
      </c>
      <c r="K63" s="44" t="s">
        <v>39</v>
      </c>
      <c r="L63" s="44" t="s">
        <v>4</v>
      </c>
      <c r="M63" s="77"/>
      <c r="N63" s="41"/>
      <c r="O63" s="41"/>
      <c r="P63" s="45"/>
      <c r="Q63" s="41"/>
      <c r="R63" s="41"/>
      <c r="S63" s="45"/>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total_amount_ba($B$2,$D$2,D63,F63,J63,K63,M63)</f>
        <v>71348.2</v>
      </c>
      <c r="BB63" s="48">
        <f>BA63+SUM(N63:AZ63)</f>
        <v>71348.2</v>
      </c>
      <c r="BC63" s="36" t="str">
        <f>SpellNumber(L63,BB63)</f>
        <v>INR  Seventy One Thousand Three Hundred &amp; Forty Eight  and Paise Twenty Only</v>
      </c>
      <c r="IA63" s="37">
        <v>27.02</v>
      </c>
      <c r="IB63" s="37" t="s">
        <v>105</v>
      </c>
      <c r="ID63" s="37">
        <v>28</v>
      </c>
      <c r="IE63" s="38" t="s">
        <v>58</v>
      </c>
      <c r="IF63" s="38" t="s">
        <v>34</v>
      </c>
      <c r="IG63" s="38" t="s">
        <v>43</v>
      </c>
      <c r="IH63" s="38">
        <v>10</v>
      </c>
      <c r="II63" s="38" t="s">
        <v>37</v>
      </c>
    </row>
    <row r="64" spans="1:243" s="37" customFormat="1" ht="78.75" customHeight="1">
      <c r="A64" s="22">
        <v>28</v>
      </c>
      <c r="B64" s="36" t="s">
        <v>106</v>
      </c>
      <c r="C64" s="23"/>
      <c r="D64" s="39"/>
      <c r="E64" s="25"/>
      <c r="F64" s="40"/>
      <c r="G64" s="41"/>
      <c r="H64" s="41"/>
      <c r="I64" s="40"/>
      <c r="J64" s="43"/>
      <c r="K64" s="44"/>
      <c r="L64" s="44"/>
      <c r="M64" s="51"/>
      <c r="N64" s="41"/>
      <c r="O64" s="41"/>
      <c r="P64" s="45"/>
      <c r="Q64" s="41"/>
      <c r="R64" s="41"/>
      <c r="S64" s="45"/>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c r="BB64" s="48"/>
      <c r="BC64" s="36"/>
      <c r="IA64" s="37">
        <v>28</v>
      </c>
      <c r="IB64" s="80" t="s">
        <v>106</v>
      </c>
      <c r="IE64" s="38"/>
      <c r="IF64" s="38" t="s">
        <v>44</v>
      </c>
      <c r="IG64" s="38" t="s">
        <v>45</v>
      </c>
      <c r="IH64" s="38">
        <v>10</v>
      </c>
      <c r="II64" s="38" t="s">
        <v>37</v>
      </c>
    </row>
    <row r="65" spans="1:243" s="37" customFormat="1" ht="28.5">
      <c r="A65" s="22">
        <v>28.01</v>
      </c>
      <c r="B65" s="36" t="s">
        <v>107</v>
      </c>
      <c r="C65" s="23"/>
      <c r="D65" s="39">
        <v>5</v>
      </c>
      <c r="E65" s="25" t="s">
        <v>58</v>
      </c>
      <c r="F65" s="40">
        <v>2037.05</v>
      </c>
      <c r="G65" s="41"/>
      <c r="H65" s="41"/>
      <c r="I65" s="40" t="s">
        <v>38</v>
      </c>
      <c r="J65" s="43">
        <f>IF(I65="Less(-)",-1,1)</f>
        <v>1</v>
      </c>
      <c r="K65" s="44" t="s">
        <v>39</v>
      </c>
      <c r="L65" s="44" t="s">
        <v>4</v>
      </c>
      <c r="M65" s="77"/>
      <c r="N65" s="41"/>
      <c r="O65" s="41"/>
      <c r="P65" s="45"/>
      <c r="Q65" s="41"/>
      <c r="R65" s="41"/>
      <c r="S65" s="45"/>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total_amount_ba($B$2,$D$2,D65,F65,J65,K65,M65)</f>
        <v>10185.25</v>
      </c>
      <c r="BB65" s="48">
        <f>BA65+SUM(N65:AZ65)</f>
        <v>10185.25</v>
      </c>
      <c r="BC65" s="36" t="str">
        <f>SpellNumber(L65,BB65)</f>
        <v>INR  Ten Thousand One Hundred &amp; Eighty Five  and Paise Twenty Five Only</v>
      </c>
      <c r="IA65" s="37">
        <v>28.01</v>
      </c>
      <c r="IB65" s="37" t="s">
        <v>107</v>
      </c>
      <c r="ID65" s="37">
        <v>5</v>
      </c>
      <c r="IE65" s="38" t="s">
        <v>58</v>
      </c>
      <c r="IF65" s="38" t="s">
        <v>40</v>
      </c>
      <c r="IG65" s="38" t="s">
        <v>35</v>
      </c>
      <c r="IH65" s="38">
        <v>123.223</v>
      </c>
      <c r="II65" s="38" t="s">
        <v>37</v>
      </c>
    </row>
    <row r="66" spans="1:243" s="37" customFormat="1" ht="36" customHeight="1">
      <c r="A66" s="22">
        <v>29</v>
      </c>
      <c r="B66" s="36" t="s">
        <v>108</v>
      </c>
      <c r="C66" s="23"/>
      <c r="D66" s="39"/>
      <c r="E66" s="25"/>
      <c r="F66" s="40"/>
      <c r="G66" s="41"/>
      <c r="H66" s="41"/>
      <c r="I66" s="40"/>
      <c r="J66" s="43"/>
      <c r="K66" s="44"/>
      <c r="L66" s="44"/>
      <c r="M66" s="51"/>
      <c r="N66" s="41"/>
      <c r="O66" s="41"/>
      <c r="P66" s="45"/>
      <c r="Q66" s="41"/>
      <c r="R66" s="41"/>
      <c r="S66" s="45"/>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c r="BB66" s="48"/>
      <c r="BC66" s="36"/>
      <c r="IA66" s="37">
        <v>29</v>
      </c>
      <c r="IB66" s="80" t="s">
        <v>108</v>
      </c>
      <c r="IE66" s="38"/>
      <c r="IF66" s="38" t="s">
        <v>44</v>
      </c>
      <c r="IG66" s="38" t="s">
        <v>45</v>
      </c>
      <c r="IH66" s="38">
        <v>10</v>
      </c>
      <c r="II66" s="38" t="s">
        <v>37</v>
      </c>
    </row>
    <row r="67" spans="1:243" s="37" customFormat="1" ht="36" customHeight="1">
      <c r="A67" s="22">
        <v>29.01</v>
      </c>
      <c r="B67" s="36" t="s">
        <v>109</v>
      </c>
      <c r="C67" s="23"/>
      <c r="D67" s="39">
        <v>5</v>
      </c>
      <c r="E67" s="25" t="s">
        <v>134</v>
      </c>
      <c r="F67" s="40">
        <v>1169.6</v>
      </c>
      <c r="G67" s="41"/>
      <c r="H67" s="41"/>
      <c r="I67" s="40" t="s">
        <v>38</v>
      </c>
      <c r="J67" s="43">
        <f>IF(I67="Less(-)",-1,1)</f>
        <v>1</v>
      </c>
      <c r="K67" s="44" t="s">
        <v>39</v>
      </c>
      <c r="L67" s="44" t="s">
        <v>4</v>
      </c>
      <c r="M67" s="77"/>
      <c r="N67" s="41"/>
      <c r="O67" s="41"/>
      <c r="P67" s="45"/>
      <c r="Q67" s="41"/>
      <c r="R67" s="41"/>
      <c r="S67" s="45"/>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total_amount_ba($B$2,$D$2,D67,F67,J67,K67,M67)</f>
        <v>5848</v>
      </c>
      <c r="BB67" s="48">
        <f>BA67+SUM(N67:AZ67)</f>
        <v>5848</v>
      </c>
      <c r="BC67" s="36" t="str">
        <f>SpellNumber(L67,BB67)</f>
        <v>INR  Five Thousand Eight Hundred &amp; Forty Eight  Only</v>
      </c>
      <c r="IA67" s="37">
        <v>29.01</v>
      </c>
      <c r="IB67" s="37" t="s">
        <v>109</v>
      </c>
      <c r="ID67" s="37">
        <v>5</v>
      </c>
      <c r="IE67" s="38" t="s">
        <v>134</v>
      </c>
      <c r="IF67" s="38" t="s">
        <v>40</v>
      </c>
      <c r="IG67" s="38" t="s">
        <v>35</v>
      </c>
      <c r="IH67" s="38">
        <v>123.223</v>
      </c>
      <c r="II67" s="38" t="s">
        <v>37</v>
      </c>
    </row>
    <row r="68" spans="1:243" s="37" customFormat="1" ht="51" customHeight="1">
      <c r="A68" s="22">
        <v>30</v>
      </c>
      <c r="B68" s="36" t="s">
        <v>110</v>
      </c>
      <c r="C68" s="23"/>
      <c r="D68" s="39"/>
      <c r="E68" s="25"/>
      <c r="F68" s="40"/>
      <c r="G68" s="41"/>
      <c r="H68" s="41"/>
      <c r="I68" s="40"/>
      <c r="J68" s="43"/>
      <c r="K68" s="44"/>
      <c r="L68" s="44"/>
      <c r="M68" s="51"/>
      <c r="N68" s="41"/>
      <c r="O68" s="41"/>
      <c r="P68" s="45"/>
      <c r="Q68" s="41"/>
      <c r="R68" s="41"/>
      <c r="S68" s="45"/>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c r="BB68" s="48"/>
      <c r="BC68" s="36"/>
      <c r="IA68" s="37">
        <v>30</v>
      </c>
      <c r="IB68" s="80" t="s">
        <v>110</v>
      </c>
      <c r="IE68" s="38"/>
      <c r="IF68" s="38" t="s">
        <v>44</v>
      </c>
      <c r="IG68" s="38" t="s">
        <v>45</v>
      </c>
      <c r="IH68" s="38">
        <v>10</v>
      </c>
      <c r="II68" s="38" t="s">
        <v>37</v>
      </c>
    </row>
    <row r="69" spans="1:243" s="37" customFormat="1" ht="28.5">
      <c r="A69" s="22">
        <v>30.01</v>
      </c>
      <c r="B69" s="36" t="s">
        <v>111</v>
      </c>
      <c r="C69" s="23"/>
      <c r="D69" s="39">
        <v>10</v>
      </c>
      <c r="E69" s="25" t="s">
        <v>134</v>
      </c>
      <c r="F69" s="40">
        <v>1343.55</v>
      </c>
      <c r="G69" s="41"/>
      <c r="H69" s="41"/>
      <c r="I69" s="40" t="s">
        <v>38</v>
      </c>
      <c r="J69" s="43">
        <f>IF(I69="Less(-)",-1,1)</f>
        <v>1</v>
      </c>
      <c r="K69" s="44" t="s">
        <v>39</v>
      </c>
      <c r="L69" s="44" t="s">
        <v>4</v>
      </c>
      <c r="M69" s="77"/>
      <c r="N69" s="41"/>
      <c r="O69" s="41"/>
      <c r="P69" s="45"/>
      <c r="Q69" s="41"/>
      <c r="R69" s="41"/>
      <c r="S69" s="45"/>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9"/>
      <c r="AV69" s="46"/>
      <c r="AW69" s="46"/>
      <c r="AX69" s="46"/>
      <c r="AY69" s="46"/>
      <c r="AZ69" s="46"/>
      <c r="BA69" s="47">
        <f>total_amount_ba($B$2,$D$2,D69,F69,J69,K69,M69)</f>
        <v>13435.5</v>
      </c>
      <c r="BB69" s="48">
        <f>BA69+SUM(N69:AZ69)</f>
        <v>13435.5</v>
      </c>
      <c r="BC69" s="36" t="str">
        <f>SpellNumber(L69,BB69)</f>
        <v>INR  Thirteen Thousand Four Hundred &amp; Thirty Five  and Paise Fifty Only</v>
      </c>
      <c r="IA69" s="37">
        <v>30.01</v>
      </c>
      <c r="IB69" s="37" t="s">
        <v>111</v>
      </c>
      <c r="ID69" s="37">
        <v>10</v>
      </c>
      <c r="IE69" s="38" t="s">
        <v>134</v>
      </c>
      <c r="IF69" s="38" t="s">
        <v>41</v>
      </c>
      <c r="IG69" s="38" t="s">
        <v>42</v>
      </c>
      <c r="IH69" s="38">
        <v>213</v>
      </c>
      <c r="II69" s="38" t="s">
        <v>37</v>
      </c>
    </row>
    <row r="70" spans="1:243" s="37" customFormat="1" ht="67.5" customHeight="1">
      <c r="A70" s="22">
        <v>31</v>
      </c>
      <c r="B70" s="36" t="s">
        <v>112</v>
      </c>
      <c r="C70" s="23"/>
      <c r="D70" s="39">
        <v>54</v>
      </c>
      <c r="E70" s="25" t="s">
        <v>133</v>
      </c>
      <c r="F70" s="40">
        <v>118.6</v>
      </c>
      <c r="G70" s="41"/>
      <c r="H70" s="41"/>
      <c r="I70" s="40" t="s">
        <v>38</v>
      </c>
      <c r="J70" s="43">
        <f>IF(I70="Less(-)",-1,1)</f>
        <v>1</v>
      </c>
      <c r="K70" s="44" t="s">
        <v>39</v>
      </c>
      <c r="L70" s="44" t="s">
        <v>4</v>
      </c>
      <c r="M70" s="77"/>
      <c r="N70" s="41"/>
      <c r="O70" s="41"/>
      <c r="P70" s="45"/>
      <c r="Q70" s="41"/>
      <c r="R70" s="41"/>
      <c r="S70" s="45"/>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total_amount_ba($B$2,$D$2,D70,F70,J70,K70,M70)</f>
        <v>6404.4</v>
      </c>
      <c r="BB70" s="48">
        <f>BA70+SUM(N70:AZ70)</f>
        <v>6404.4</v>
      </c>
      <c r="BC70" s="36" t="str">
        <f>SpellNumber(L70,BB70)</f>
        <v>INR  Six Thousand Four Hundred &amp; Four  and Paise Forty Only</v>
      </c>
      <c r="IA70" s="37">
        <v>31</v>
      </c>
      <c r="IB70" s="37" t="s">
        <v>112</v>
      </c>
      <c r="ID70" s="37">
        <v>54</v>
      </c>
      <c r="IE70" s="38" t="s">
        <v>133</v>
      </c>
      <c r="IF70" s="38" t="s">
        <v>40</v>
      </c>
      <c r="IG70" s="38" t="s">
        <v>35</v>
      </c>
      <c r="IH70" s="38">
        <v>123.223</v>
      </c>
      <c r="II70" s="38" t="s">
        <v>37</v>
      </c>
    </row>
    <row r="71" spans="1:243" s="37" customFormat="1" ht="51.75" customHeight="1">
      <c r="A71" s="22">
        <v>32</v>
      </c>
      <c r="B71" s="36" t="s">
        <v>113</v>
      </c>
      <c r="C71" s="23"/>
      <c r="D71" s="39"/>
      <c r="E71" s="25"/>
      <c r="F71" s="40"/>
      <c r="G71" s="41"/>
      <c r="H71" s="41"/>
      <c r="I71" s="40"/>
      <c r="J71" s="43"/>
      <c r="K71" s="44"/>
      <c r="L71" s="44"/>
      <c r="M71" s="51"/>
      <c r="N71" s="41"/>
      <c r="O71" s="41"/>
      <c r="P71" s="45"/>
      <c r="Q71" s="41"/>
      <c r="R71" s="41"/>
      <c r="S71" s="45"/>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c r="BB71" s="48"/>
      <c r="BC71" s="36"/>
      <c r="IA71" s="37">
        <v>32</v>
      </c>
      <c r="IB71" s="80" t="s">
        <v>113</v>
      </c>
      <c r="IE71" s="38"/>
      <c r="IF71" s="38" t="s">
        <v>44</v>
      </c>
      <c r="IG71" s="38" t="s">
        <v>45</v>
      </c>
      <c r="IH71" s="38">
        <v>10</v>
      </c>
      <c r="II71" s="38" t="s">
        <v>37</v>
      </c>
    </row>
    <row r="72" spans="1:243" s="37" customFormat="1" ht="33" customHeight="1">
      <c r="A72" s="22">
        <v>32.01</v>
      </c>
      <c r="B72" s="36" t="s">
        <v>57</v>
      </c>
      <c r="C72" s="23"/>
      <c r="D72" s="39">
        <v>4</v>
      </c>
      <c r="E72" s="25" t="s">
        <v>133</v>
      </c>
      <c r="F72" s="40">
        <v>212.45</v>
      </c>
      <c r="G72" s="41"/>
      <c r="H72" s="41"/>
      <c r="I72" s="40" t="s">
        <v>38</v>
      </c>
      <c r="J72" s="43">
        <f>IF(I72="Less(-)",-1,1)</f>
        <v>1</v>
      </c>
      <c r="K72" s="44" t="s">
        <v>39</v>
      </c>
      <c r="L72" s="44" t="s">
        <v>4</v>
      </c>
      <c r="M72" s="77"/>
      <c r="N72" s="41"/>
      <c r="O72" s="41"/>
      <c r="P72" s="45"/>
      <c r="Q72" s="41"/>
      <c r="R72" s="41"/>
      <c r="S72" s="45"/>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total_amount_ba($B$2,$D$2,D72,F72,J72,K72,M72)</f>
        <v>849.8</v>
      </c>
      <c r="BB72" s="48">
        <f>BA72+SUM(N72:AZ72)</f>
        <v>849.8</v>
      </c>
      <c r="BC72" s="36" t="str">
        <f>SpellNumber(L72,BB72)</f>
        <v>INR  Eight Hundred &amp; Forty Nine  and Paise Eighty Only</v>
      </c>
      <c r="IA72" s="37">
        <v>32.01</v>
      </c>
      <c r="IB72" s="37" t="s">
        <v>57</v>
      </c>
      <c r="ID72" s="37">
        <v>4</v>
      </c>
      <c r="IE72" s="38" t="s">
        <v>133</v>
      </c>
      <c r="IF72" s="38" t="s">
        <v>41</v>
      </c>
      <c r="IG72" s="38" t="s">
        <v>42</v>
      </c>
      <c r="IH72" s="38">
        <v>213</v>
      </c>
      <c r="II72" s="38" t="s">
        <v>37</v>
      </c>
    </row>
    <row r="73" spans="1:243" s="37" customFormat="1" ht="53.25" customHeight="1">
      <c r="A73" s="22">
        <v>33</v>
      </c>
      <c r="B73" s="36" t="s">
        <v>114</v>
      </c>
      <c r="C73" s="23"/>
      <c r="D73" s="39"/>
      <c r="E73" s="25"/>
      <c r="F73" s="40"/>
      <c r="G73" s="41"/>
      <c r="H73" s="41"/>
      <c r="I73" s="40"/>
      <c r="J73" s="43"/>
      <c r="K73" s="44"/>
      <c r="L73" s="44"/>
      <c r="M73" s="51"/>
      <c r="N73" s="41"/>
      <c r="O73" s="41"/>
      <c r="P73" s="45"/>
      <c r="Q73" s="41"/>
      <c r="R73" s="41"/>
      <c r="S73" s="45"/>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7"/>
      <c r="BB73" s="48"/>
      <c r="BC73" s="36"/>
      <c r="IA73" s="37">
        <v>33</v>
      </c>
      <c r="IB73" s="80" t="s">
        <v>114</v>
      </c>
      <c r="IE73" s="38"/>
      <c r="IF73" s="38" t="s">
        <v>44</v>
      </c>
      <c r="IG73" s="38" t="s">
        <v>45</v>
      </c>
      <c r="IH73" s="38">
        <v>10</v>
      </c>
      <c r="II73" s="38" t="s">
        <v>37</v>
      </c>
    </row>
    <row r="74" spans="1:243" s="37" customFormat="1" ht="28.5">
      <c r="A74" s="22">
        <v>33.01</v>
      </c>
      <c r="B74" s="36" t="s">
        <v>115</v>
      </c>
      <c r="C74" s="23"/>
      <c r="D74" s="39">
        <v>4</v>
      </c>
      <c r="E74" s="53" t="s">
        <v>133</v>
      </c>
      <c r="F74" s="40">
        <v>88.1</v>
      </c>
      <c r="G74" s="54"/>
      <c r="H74" s="55"/>
      <c r="I74" s="40" t="s">
        <v>38</v>
      </c>
      <c r="J74" s="43">
        <f>IF(I74="Less(-)",-1,1)</f>
        <v>1</v>
      </c>
      <c r="K74" s="44" t="s">
        <v>39</v>
      </c>
      <c r="L74" s="44" t="s">
        <v>4</v>
      </c>
      <c r="M74" s="77"/>
      <c r="N74" s="41"/>
      <c r="O74" s="41"/>
      <c r="P74" s="46"/>
      <c r="Q74" s="41"/>
      <c r="R74" s="41"/>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f>total_amount_ba($B$2,$D$2,D74,F74,J74,K74,M74)</f>
        <v>352.4</v>
      </c>
      <c r="BB74" s="48">
        <f>BA74+SUM(N74:AZ74)</f>
        <v>352.4</v>
      </c>
      <c r="BC74" s="36" t="str">
        <f>SpellNumber(L74,BB74)</f>
        <v>INR  Three Hundred &amp; Fifty Two  and Paise Forty Only</v>
      </c>
      <c r="IA74" s="37">
        <v>33.01</v>
      </c>
      <c r="IB74" s="37" t="s">
        <v>115</v>
      </c>
      <c r="ID74" s="37">
        <v>4</v>
      </c>
      <c r="IE74" s="38" t="s">
        <v>133</v>
      </c>
      <c r="IF74" s="38" t="s">
        <v>41</v>
      </c>
      <c r="IG74" s="38" t="s">
        <v>46</v>
      </c>
      <c r="IH74" s="38">
        <v>10</v>
      </c>
      <c r="II74" s="38" t="s">
        <v>37</v>
      </c>
    </row>
    <row r="75" spans="1:243" s="37" customFormat="1" ht="28.5">
      <c r="A75" s="22">
        <v>33.02</v>
      </c>
      <c r="B75" s="50" t="s">
        <v>116</v>
      </c>
      <c r="C75" s="23"/>
      <c r="D75" s="39">
        <v>8</v>
      </c>
      <c r="E75" s="25" t="s">
        <v>137</v>
      </c>
      <c r="F75" s="40">
        <v>64.3</v>
      </c>
      <c r="G75" s="41"/>
      <c r="H75" s="41"/>
      <c r="I75" s="40" t="s">
        <v>38</v>
      </c>
      <c r="J75" s="43">
        <f>IF(I75="Less(-)",-1,1)</f>
        <v>1</v>
      </c>
      <c r="K75" s="44" t="s">
        <v>39</v>
      </c>
      <c r="L75" s="44" t="s">
        <v>4</v>
      </c>
      <c r="M75" s="77"/>
      <c r="N75" s="41"/>
      <c r="O75" s="41"/>
      <c r="P75" s="45"/>
      <c r="Q75" s="41"/>
      <c r="R75" s="41"/>
      <c r="S75" s="45"/>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7">
        <f>total_amount_ba($B$2,$D$2,D75,F75,J75,K75,M75)</f>
        <v>514.4</v>
      </c>
      <c r="BB75" s="48">
        <f>BA75+SUM(N75:AZ75)</f>
        <v>514.4</v>
      </c>
      <c r="BC75" s="36" t="str">
        <f>SpellNumber(L75,BB75)</f>
        <v>INR  Five Hundred &amp; Fourteen  and Paise Forty Only</v>
      </c>
      <c r="IA75" s="37">
        <v>33.02</v>
      </c>
      <c r="IB75" s="37" t="s">
        <v>116</v>
      </c>
      <c r="ID75" s="37">
        <v>8</v>
      </c>
      <c r="IE75" s="38" t="s">
        <v>137</v>
      </c>
      <c r="IF75" s="38" t="s">
        <v>34</v>
      </c>
      <c r="IG75" s="38" t="s">
        <v>43</v>
      </c>
      <c r="IH75" s="38">
        <v>10</v>
      </c>
      <c r="II75" s="38" t="s">
        <v>37</v>
      </c>
    </row>
    <row r="76" spans="1:243" s="37" customFormat="1" ht="53.25" customHeight="1">
      <c r="A76" s="22">
        <v>34</v>
      </c>
      <c r="B76" s="36" t="s">
        <v>117</v>
      </c>
      <c r="C76" s="23"/>
      <c r="D76" s="39"/>
      <c r="E76" s="25"/>
      <c r="F76" s="40"/>
      <c r="G76" s="41"/>
      <c r="H76" s="41"/>
      <c r="I76" s="40"/>
      <c r="J76" s="43"/>
      <c r="K76" s="44"/>
      <c r="L76" s="44"/>
      <c r="M76" s="51"/>
      <c r="N76" s="41"/>
      <c r="O76" s="41"/>
      <c r="P76" s="45"/>
      <c r="Q76" s="41"/>
      <c r="R76" s="41"/>
      <c r="S76" s="45"/>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7"/>
      <c r="BB76" s="48"/>
      <c r="BC76" s="36"/>
      <c r="IA76" s="37">
        <v>34</v>
      </c>
      <c r="IB76" s="80" t="s">
        <v>117</v>
      </c>
      <c r="IE76" s="38"/>
      <c r="IF76" s="38" t="s">
        <v>44</v>
      </c>
      <c r="IG76" s="38" t="s">
        <v>45</v>
      </c>
      <c r="IH76" s="38">
        <v>10</v>
      </c>
      <c r="II76" s="38" t="s">
        <v>37</v>
      </c>
    </row>
    <row r="77" spans="1:243" s="37" customFormat="1" ht="28.5">
      <c r="A77" s="22">
        <v>34.01</v>
      </c>
      <c r="B77" s="50" t="s">
        <v>118</v>
      </c>
      <c r="C77" s="23"/>
      <c r="D77" s="39">
        <v>8</v>
      </c>
      <c r="E77" s="25" t="s">
        <v>133</v>
      </c>
      <c r="F77" s="40">
        <v>51.1</v>
      </c>
      <c r="G77" s="41"/>
      <c r="H77" s="41"/>
      <c r="I77" s="40" t="s">
        <v>38</v>
      </c>
      <c r="J77" s="43">
        <f>IF(I77="Less(-)",-1,1)</f>
        <v>1</v>
      </c>
      <c r="K77" s="44" t="s">
        <v>39</v>
      </c>
      <c r="L77" s="44" t="s">
        <v>4</v>
      </c>
      <c r="M77" s="77"/>
      <c r="N77" s="41"/>
      <c r="O77" s="41"/>
      <c r="P77" s="45"/>
      <c r="Q77" s="41"/>
      <c r="R77" s="41"/>
      <c r="S77" s="45"/>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7">
        <f>total_amount_ba($B$2,$D$2,D77,F77,J77,K77,M77)</f>
        <v>408.8</v>
      </c>
      <c r="BB77" s="48">
        <f>BA77+SUM(N77:AZ77)</f>
        <v>408.8</v>
      </c>
      <c r="BC77" s="36" t="str">
        <f>SpellNumber(L77,BB77)</f>
        <v>INR  Four Hundred &amp; Eight  and Paise Eighty Only</v>
      </c>
      <c r="IA77" s="37">
        <v>34.01</v>
      </c>
      <c r="IB77" s="37" t="s">
        <v>118</v>
      </c>
      <c r="ID77" s="37">
        <v>8</v>
      </c>
      <c r="IE77" s="38" t="s">
        <v>133</v>
      </c>
      <c r="IF77" s="38" t="s">
        <v>34</v>
      </c>
      <c r="IG77" s="38" t="s">
        <v>43</v>
      </c>
      <c r="IH77" s="38">
        <v>10</v>
      </c>
      <c r="II77" s="38" t="s">
        <v>37</v>
      </c>
    </row>
    <row r="78" spans="1:243" s="37" customFormat="1" ht="28.5">
      <c r="A78" s="22">
        <v>34.02</v>
      </c>
      <c r="B78" s="50" t="s">
        <v>119</v>
      </c>
      <c r="C78" s="23"/>
      <c r="D78" s="39">
        <v>54</v>
      </c>
      <c r="E78" s="25" t="s">
        <v>133</v>
      </c>
      <c r="F78" s="40">
        <v>45.1</v>
      </c>
      <c r="G78" s="41"/>
      <c r="H78" s="41"/>
      <c r="I78" s="40" t="s">
        <v>38</v>
      </c>
      <c r="J78" s="43">
        <f>IF(I78="Less(-)",-1,1)</f>
        <v>1</v>
      </c>
      <c r="K78" s="44" t="s">
        <v>39</v>
      </c>
      <c r="L78" s="44" t="s">
        <v>4</v>
      </c>
      <c r="M78" s="77"/>
      <c r="N78" s="41"/>
      <c r="O78" s="41"/>
      <c r="P78" s="45"/>
      <c r="Q78" s="41"/>
      <c r="R78" s="41"/>
      <c r="S78" s="45"/>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7">
        <f>total_amount_ba($B$2,$D$2,D78,F78,J78,K78,M78)</f>
        <v>2435.4</v>
      </c>
      <c r="BB78" s="48">
        <f>BA78+SUM(N78:AZ78)</f>
        <v>2435.4</v>
      </c>
      <c r="BC78" s="36" t="str">
        <f>SpellNumber(L78,BB78)</f>
        <v>INR  Two Thousand Four Hundred &amp; Thirty Five  and Paise Forty Only</v>
      </c>
      <c r="IA78" s="37">
        <v>34.02</v>
      </c>
      <c r="IB78" s="37" t="s">
        <v>119</v>
      </c>
      <c r="ID78" s="37">
        <v>54</v>
      </c>
      <c r="IE78" s="38" t="s">
        <v>133</v>
      </c>
      <c r="IF78" s="38" t="s">
        <v>34</v>
      </c>
      <c r="IG78" s="38" t="s">
        <v>43</v>
      </c>
      <c r="IH78" s="38">
        <v>10</v>
      </c>
      <c r="II78" s="38" t="s">
        <v>37</v>
      </c>
    </row>
    <row r="79" spans="1:243" s="37" customFormat="1" ht="64.5" customHeight="1">
      <c r="A79" s="22">
        <v>35</v>
      </c>
      <c r="B79" s="36" t="s">
        <v>120</v>
      </c>
      <c r="C79" s="23"/>
      <c r="D79" s="39"/>
      <c r="E79" s="25"/>
      <c r="F79" s="40"/>
      <c r="G79" s="41"/>
      <c r="H79" s="41"/>
      <c r="I79" s="40"/>
      <c r="J79" s="43"/>
      <c r="K79" s="44"/>
      <c r="L79" s="44"/>
      <c r="M79" s="51"/>
      <c r="N79" s="41"/>
      <c r="O79" s="41"/>
      <c r="P79" s="45"/>
      <c r="Q79" s="41"/>
      <c r="R79" s="41"/>
      <c r="S79" s="45"/>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7"/>
      <c r="BB79" s="48"/>
      <c r="BC79" s="36"/>
      <c r="IA79" s="37">
        <v>35</v>
      </c>
      <c r="IB79" s="80" t="s">
        <v>120</v>
      </c>
      <c r="IE79" s="38"/>
      <c r="IF79" s="38" t="s">
        <v>44</v>
      </c>
      <c r="IG79" s="38" t="s">
        <v>45</v>
      </c>
      <c r="IH79" s="38">
        <v>10</v>
      </c>
      <c r="II79" s="38" t="s">
        <v>37</v>
      </c>
    </row>
    <row r="80" spans="1:243" s="37" customFormat="1" ht="15">
      <c r="A80" s="22">
        <v>35.01</v>
      </c>
      <c r="B80" s="36" t="s">
        <v>121</v>
      </c>
      <c r="C80" s="23"/>
      <c r="D80" s="39">
        <v>8</v>
      </c>
      <c r="E80" s="25" t="s">
        <v>133</v>
      </c>
      <c r="F80" s="40">
        <v>38</v>
      </c>
      <c r="G80" s="41"/>
      <c r="H80" s="41"/>
      <c r="I80" s="40" t="s">
        <v>38</v>
      </c>
      <c r="J80" s="43">
        <f>IF(I80="Less(-)",-1,1)</f>
        <v>1</v>
      </c>
      <c r="K80" s="44" t="s">
        <v>39</v>
      </c>
      <c r="L80" s="44" t="s">
        <v>4</v>
      </c>
      <c r="M80" s="77"/>
      <c r="N80" s="41"/>
      <c r="O80" s="41"/>
      <c r="P80" s="45"/>
      <c r="Q80" s="41"/>
      <c r="R80" s="41"/>
      <c r="S80" s="45"/>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7">
        <f>total_amount_ba($B$2,$D$2,D80,F80,J80,K80,M80)</f>
        <v>304</v>
      </c>
      <c r="BB80" s="48">
        <f>BA80+SUM(N80:AZ80)</f>
        <v>304</v>
      </c>
      <c r="BC80" s="36" t="str">
        <f>SpellNumber(L80,BB80)</f>
        <v>INR  Three Hundred &amp; Four  Only</v>
      </c>
      <c r="IA80" s="37">
        <v>35.01</v>
      </c>
      <c r="IB80" s="37" t="s">
        <v>121</v>
      </c>
      <c r="ID80" s="37">
        <v>8</v>
      </c>
      <c r="IE80" s="38" t="s">
        <v>133</v>
      </c>
      <c r="IF80" s="38" t="s">
        <v>40</v>
      </c>
      <c r="IG80" s="38" t="s">
        <v>35</v>
      </c>
      <c r="IH80" s="38">
        <v>123.223</v>
      </c>
      <c r="II80" s="38" t="s">
        <v>37</v>
      </c>
    </row>
    <row r="81" spans="1:243" s="37" customFormat="1" ht="52.5" customHeight="1">
      <c r="A81" s="22">
        <v>36</v>
      </c>
      <c r="B81" s="36" t="s">
        <v>122</v>
      </c>
      <c r="C81" s="23"/>
      <c r="D81" s="39"/>
      <c r="E81" s="25"/>
      <c r="F81" s="40"/>
      <c r="G81" s="41"/>
      <c r="H81" s="41"/>
      <c r="I81" s="40"/>
      <c r="J81" s="43"/>
      <c r="K81" s="44"/>
      <c r="L81" s="44"/>
      <c r="M81" s="51"/>
      <c r="N81" s="41"/>
      <c r="O81" s="41"/>
      <c r="P81" s="45"/>
      <c r="Q81" s="41"/>
      <c r="R81" s="41"/>
      <c r="S81" s="45"/>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7"/>
      <c r="BB81" s="48"/>
      <c r="BC81" s="36"/>
      <c r="IA81" s="37">
        <v>36</v>
      </c>
      <c r="IB81" s="80" t="s">
        <v>122</v>
      </c>
      <c r="IE81" s="38"/>
      <c r="IF81" s="38" t="s">
        <v>44</v>
      </c>
      <c r="IG81" s="38" t="s">
        <v>45</v>
      </c>
      <c r="IH81" s="38">
        <v>10</v>
      </c>
      <c r="II81" s="38" t="s">
        <v>37</v>
      </c>
    </row>
    <row r="82" spans="1:243" s="37" customFormat="1" ht="36" customHeight="1">
      <c r="A82" s="22">
        <v>36.01</v>
      </c>
      <c r="B82" s="36" t="s">
        <v>123</v>
      </c>
      <c r="C82" s="23"/>
      <c r="D82" s="39">
        <v>214</v>
      </c>
      <c r="E82" s="25" t="s">
        <v>138</v>
      </c>
      <c r="F82" s="40">
        <v>85.95</v>
      </c>
      <c r="G82" s="41"/>
      <c r="H82" s="41"/>
      <c r="I82" s="40" t="s">
        <v>38</v>
      </c>
      <c r="J82" s="43">
        <f>IF(I82="Less(-)",-1,1)</f>
        <v>1</v>
      </c>
      <c r="K82" s="44" t="s">
        <v>39</v>
      </c>
      <c r="L82" s="44" t="s">
        <v>4</v>
      </c>
      <c r="M82" s="77"/>
      <c r="N82" s="41"/>
      <c r="O82" s="41"/>
      <c r="P82" s="45"/>
      <c r="Q82" s="41"/>
      <c r="R82" s="41"/>
      <c r="S82" s="45"/>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7">
        <f>total_amount_ba($B$2,$D$2,D82,F82,J82,K82,M82)</f>
        <v>18393.3</v>
      </c>
      <c r="BB82" s="48">
        <f>BA82+SUM(N82:AZ82)</f>
        <v>18393.3</v>
      </c>
      <c r="BC82" s="36" t="str">
        <f>SpellNumber(L82,BB82)</f>
        <v>INR  Eighteen Thousand Three Hundred &amp; Ninety Three  and Paise Thirty Only</v>
      </c>
      <c r="IA82" s="37">
        <v>36.01</v>
      </c>
      <c r="IB82" s="37" t="s">
        <v>123</v>
      </c>
      <c r="ID82" s="37">
        <v>214</v>
      </c>
      <c r="IE82" s="38" t="s">
        <v>138</v>
      </c>
      <c r="IF82" s="38" t="s">
        <v>41</v>
      </c>
      <c r="IG82" s="38" t="s">
        <v>42</v>
      </c>
      <c r="IH82" s="38">
        <v>213</v>
      </c>
      <c r="II82" s="38" t="s">
        <v>37</v>
      </c>
    </row>
    <row r="83" spans="1:243" s="37" customFormat="1" ht="37.5" customHeight="1">
      <c r="A83" s="22">
        <v>37</v>
      </c>
      <c r="B83" s="36" t="s">
        <v>124</v>
      </c>
      <c r="C83" s="23"/>
      <c r="D83" s="39"/>
      <c r="E83" s="25"/>
      <c r="F83" s="40"/>
      <c r="G83" s="41"/>
      <c r="H83" s="41"/>
      <c r="I83" s="40"/>
      <c r="J83" s="43"/>
      <c r="K83" s="44"/>
      <c r="L83" s="44"/>
      <c r="M83" s="51"/>
      <c r="N83" s="41"/>
      <c r="O83" s="41"/>
      <c r="P83" s="45"/>
      <c r="Q83" s="41"/>
      <c r="R83" s="41"/>
      <c r="S83" s="45"/>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7"/>
      <c r="BB83" s="48"/>
      <c r="BC83" s="36"/>
      <c r="IA83" s="37">
        <v>37</v>
      </c>
      <c r="IB83" s="80" t="s">
        <v>124</v>
      </c>
      <c r="IE83" s="38"/>
      <c r="IF83" s="38" t="s">
        <v>44</v>
      </c>
      <c r="IG83" s="38" t="s">
        <v>45</v>
      </c>
      <c r="IH83" s="38">
        <v>10</v>
      </c>
      <c r="II83" s="38" t="s">
        <v>37</v>
      </c>
    </row>
    <row r="84" spans="1:243" s="37" customFormat="1" ht="44.25" customHeight="1">
      <c r="A84" s="22">
        <v>37.01</v>
      </c>
      <c r="B84" s="36" t="s">
        <v>125</v>
      </c>
      <c r="C84" s="23"/>
      <c r="D84" s="39">
        <v>584</v>
      </c>
      <c r="E84" s="25" t="s">
        <v>139</v>
      </c>
      <c r="F84" s="40">
        <v>112.45</v>
      </c>
      <c r="G84" s="41"/>
      <c r="H84" s="41"/>
      <c r="I84" s="40" t="s">
        <v>38</v>
      </c>
      <c r="J84" s="43">
        <f>IF(I84="Less(-)",-1,1)</f>
        <v>1</v>
      </c>
      <c r="K84" s="44" t="s">
        <v>39</v>
      </c>
      <c r="L84" s="44" t="s">
        <v>4</v>
      </c>
      <c r="M84" s="77"/>
      <c r="N84" s="41"/>
      <c r="O84" s="41"/>
      <c r="P84" s="45"/>
      <c r="Q84" s="41"/>
      <c r="R84" s="41"/>
      <c r="S84" s="45"/>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7">
        <f>total_amount_ba($B$2,$D$2,D84,F84,J84,K84,M84)</f>
        <v>65670.8</v>
      </c>
      <c r="BB84" s="48">
        <f>BA84+SUM(N84:AZ84)</f>
        <v>65670.8</v>
      </c>
      <c r="BC84" s="36" t="str">
        <f>SpellNumber(L84,BB84)</f>
        <v>INR  Sixty Five Thousand Six Hundred &amp; Seventy  and Paise Eighty Only</v>
      </c>
      <c r="IA84" s="37">
        <v>37.01</v>
      </c>
      <c r="IB84" s="37" t="s">
        <v>125</v>
      </c>
      <c r="ID84" s="37">
        <v>584</v>
      </c>
      <c r="IE84" s="38" t="s">
        <v>139</v>
      </c>
      <c r="IF84" s="38" t="s">
        <v>40</v>
      </c>
      <c r="IG84" s="38" t="s">
        <v>35</v>
      </c>
      <c r="IH84" s="38">
        <v>123.223</v>
      </c>
      <c r="II84" s="38" t="s">
        <v>37</v>
      </c>
    </row>
    <row r="85" spans="1:243" s="37" customFormat="1" ht="45.75" customHeight="1">
      <c r="A85" s="22">
        <v>38</v>
      </c>
      <c r="B85" s="36" t="s">
        <v>126</v>
      </c>
      <c r="C85" s="23"/>
      <c r="D85" s="39">
        <v>67</v>
      </c>
      <c r="E85" s="25" t="s">
        <v>58</v>
      </c>
      <c r="F85" s="40">
        <v>1298.61</v>
      </c>
      <c r="G85" s="41"/>
      <c r="H85" s="41"/>
      <c r="I85" s="40" t="s">
        <v>38</v>
      </c>
      <c r="J85" s="43">
        <f>IF(I85="Less(-)",-1,1)</f>
        <v>1</v>
      </c>
      <c r="K85" s="44" t="s">
        <v>39</v>
      </c>
      <c r="L85" s="44" t="s">
        <v>4</v>
      </c>
      <c r="M85" s="77"/>
      <c r="N85" s="41"/>
      <c r="O85" s="41"/>
      <c r="P85" s="45"/>
      <c r="Q85" s="41"/>
      <c r="R85" s="41"/>
      <c r="S85" s="45"/>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7">
        <f>total_amount_ba($B$2,$D$2,D85,F85,J85,K85,M85)</f>
        <v>87006.87</v>
      </c>
      <c r="BB85" s="48">
        <f>BA85+SUM(N85:AZ85)</f>
        <v>87006.87</v>
      </c>
      <c r="BC85" s="36" t="str">
        <f>SpellNumber(L85,BB85)</f>
        <v>INR  Eighty Seven Thousand  &amp;Six  and Paise Eighty Seven Only</v>
      </c>
      <c r="IA85" s="37">
        <v>38</v>
      </c>
      <c r="IB85" s="37" t="s">
        <v>126</v>
      </c>
      <c r="ID85" s="37">
        <v>67</v>
      </c>
      <c r="IE85" s="38" t="s">
        <v>58</v>
      </c>
      <c r="IF85" s="38" t="s">
        <v>40</v>
      </c>
      <c r="IG85" s="38" t="s">
        <v>35</v>
      </c>
      <c r="IH85" s="38">
        <v>123.223</v>
      </c>
      <c r="II85" s="38" t="s">
        <v>37</v>
      </c>
    </row>
    <row r="86" spans="1:243" s="37" customFormat="1" ht="104.25" customHeight="1">
      <c r="A86" s="22">
        <v>39</v>
      </c>
      <c r="B86" s="36" t="s">
        <v>128</v>
      </c>
      <c r="C86" s="23"/>
      <c r="D86" s="39">
        <v>809</v>
      </c>
      <c r="E86" s="25" t="s">
        <v>58</v>
      </c>
      <c r="F86" s="40">
        <v>400</v>
      </c>
      <c r="G86" s="41"/>
      <c r="H86" s="41"/>
      <c r="I86" s="40" t="s">
        <v>38</v>
      </c>
      <c r="J86" s="43">
        <f>IF(I86="Less(-)",-1,1)</f>
        <v>1</v>
      </c>
      <c r="K86" s="44" t="s">
        <v>39</v>
      </c>
      <c r="L86" s="44" t="s">
        <v>4</v>
      </c>
      <c r="M86" s="77"/>
      <c r="N86" s="41"/>
      <c r="O86" s="41"/>
      <c r="P86" s="45"/>
      <c r="Q86" s="41"/>
      <c r="R86" s="41"/>
      <c r="S86" s="45"/>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7">
        <f>total_amount_ba($B$2,$D$2,D86,F86,J86,K86,M86)</f>
        <v>323600</v>
      </c>
      <c r="BB86" s="48">
        <f>BA86+SUM(N86:AZ86)</f>
        <v>323600</v>
      </c>
      <c r="BC86" s="36" t="str">
        <f>SpellNumber(L86,BB86)</f>
        <v>INR  Three Lakh Twenty Three Thousand Six Hundred    Only</v>
      </c>
      <c r="IA86" s="37">
        <v>39</v>
      </c>
      <c r="IB86" s="80" t="s">
        <v>143</v>
      </c>
      <c r="ID86" s="37">
        <v>809</v>
      </c>
      <c r="IE86" s="38" t="s">
        <v>58</v>
      </c>
      <c r="IF86" s="38" t="s">
        <v>41</v>
      </c>
      <c r="IG86" s="38" t="s">
        <v>42</v>
      </c>
      <c r="IH86" s="38">
        <v>213</v>
      </c>
      <c r="II86" s="38" t="s">
        <v>37</v>
      </c>
    </row>
    <row r="87" spans="1:243" s="37" customFormat="1" ht="66.75" customHeight="1">
      <c r="A87" s="22">
        <v>40</v>
      </c>
      <c r="B87" s="50" t="s">
        <v>129</v>
      </c>
      <c r="C87" s="23"/>
      <c r="D87" s="39">
        <v>43</v>
      </c>
      <c r="E87" s="25" t="s">
        <v>58</v>
      </c>
      <c r="F87" s="40">
        <v>350</v>
      </c>
      <c r="G87" s="41"/>
      <c r="H87" s="41"/>
      <c r="I87" s="40" t="s">
        <v>38</v>
      </c>
      <c r="J87" s="43">
        <f>IF(I87="Less(-)",-1,1)</f>
        <v>1</v>
      </c>
      <c r="K87" s="44" t="s">
        <v>39</v>
      </c>
      <c r="L87" s="44" t="s">
        <v>4</v>
      </c>
      <c r="M87" s="77"/>
      <c r="N87" s="41"/>
      <c r="O87" s="41"/>
      <c r="P87" s="45"/>
      <c r="Q87" s="41"/>
      <c r="R87" s="41"/>
      <c r="S87" s="45"/>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7">
        <f>total_amount_ba($B$2,$D$2,D87,F87,J87,K87,M87)</f>
        <v>15050</v>
      </c>
      <c r="BB87" s="48">
        <f>BA87+SUM(N87:AZ87)</f>
        <v>15050</v>
      </c>
      <c r="BC87" s="36" t="str">
        <f>SpellNumber(L87,BB87)</f>
        <v>INR  Fifteen Thousand  &amp;Fifty  Only</v>
      </c>
      <c r="IA87" s="37">
        <v>40</v>
      </c>
      <c r="IB87" s="80" t="s">
        <v>144</v>
      </c>
      <c r="ID87" s="37">
        <v>43</v>
      </c>
      <c r="IE87" s="38" t="s">
        <v>58</v>
      </c>
      <c r="IF87" s="38" t="s">
        <v>34</v>
      </c>
      <c r="IG87" s="38" t="s">
        <v>43</v>
      </c>
      <c r="IH87" s="38">
        <v>10</v>
      </c>
      <c r="II87" s="38" t="s">
        <v>37</v>
      </c>
    </row>
    <row r="88" spans="1:243" s="37" customFormat="1" ht="30" customHeight="1">
      <c r="A88" s="22">
        <v>41</v>
      </c>
      <c r="B88" s="36" t="s">
        <v>127</v>
      </c>
      <c r="C88" s="23"/>
      <c r="D88" s="39">
        <v>5</v>
      </c>
      <c r="E88" s="53" t="s">
        <v>140</v>
      </c>
      <c r="F88" s="40">
        <v>339</v>
      </c>
      <c r="G88" s="54"/>
      <c r="H88" s="55"/>
      <c r="I88" s="40" t="s">
        <v>38</v>
      </c>
      <c r="J88" s="43">
        <f>IF(I88="Less(-)",-1,1)</f>
        <v>1</v>
      </c>
      <c r="K88" s="44" t="s">
        <v>39</v>
      </c>
      <c r="L88" s="44" t="s">
        <v>4</v>
      </c>
      <c r="M88" s="77"/>
      <c r="N88" s="41"/>
      <c r="O88" s="41"/>
      <c r="P88" s="46"/>
      <c r="Q88" s="41"/>
      <c r="R88" s="41"/>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7">
        <f>total_amount_ba($B$2,$D$2,D88,F88,J88,K88,M88)</f>
        <v>1695</v>
      </c>
      <c r="BB88" s="48">
        <f>BA88+SUM(N88:AZ88)</f>
        <v>1695</v>
      </c>
      <c r="BC88" s="36" t="str">
        <f>SpellNumber(L88,BB88)</f>
        <v>INR  One Thousand Six Hundred &amp; Ninety Five  Only</v>
      </c>
      <c r="IA88" s="37">
        <v>41</v>
      </c>
      <c r="IB88" s="37" t="s">
        <v>127</v>
      </c>
      <c r="ID88" s="37">
        <v>5</v>
      </c>
      <c r="IE88" s="38" t="s">
        <v>140</v>
      </c>
      <c r="IF88" s="38" t="s">
        <v>41</v>
      </c>
      <c r="IG88" s="38" t="s">
        <v>46</v>
      </c>
      <c r="IH88" s="38">
        <v>10</v>
      </c>
      <c r="II88" s="38" t="s">
        <v>37</v>
      </c>
    </row>
    <row r="89" spans="1:243" s="37" customFormat="1" ht="34.5" customHeight="1">
      <c r="A89" s="56" t="s">
        <v>47</v>
      </c>
      <c r="B89" s="57"/>
      <c r="C89" s="58"/>
      <c r="D89" s="59"/>
      <c r="E89" s="59"/>
      <c r="F89" s="59"/>
      <c r="G89" s="59"/>
      <c r="H89" s="60"/>
      <c r="I89" s="60"/>
      <c r="J89" s="60"/>
      <c r="K89" s="60"/>
      <c r="L89" s="61"/>
      <c r="BA89" s="62">
        <f>SUM(BA13:BA88)</f>
        <v>1575320.52</v>
      </c>
      <c r="BB89" s="63">
        <f>SUM(BB13:BB46)</f>
        <v>660685.9</v>
      </c>
      <c r="BC89" s="36" t="str">
        <f>SpellNumber($E$2,BB89)</f>
        <v>INR  Six Lakh Sixty Thousand Six Hundred &amp; Eighty Five  and Paise Ninety Only</v>
      </c>
      <c r="IE89" s="38">
        <v>4</v>
      </c>
      <c r="IF89" s="38" t="s">
        <v>41</v>
      </c>
      <c r="IG89" s="38" t="s">
        <v>46</v>
      </c>
      <c r="IH89" s="38">
        <v>10</v>
      </c>
      <c r="II89" s="38" t="s">
        <v>37</v>
      </c>
    </row>
    <row r="90" spans="1:243" s="72" customFormat="1" ht="33.75" customHeight="1">
      <c r="A90" s="57" t="s">
        <v>48</v>
      </c>
      <c r="B90" s="64"/>
      <c r="C90" s="65"/>
      <c r="D90" s="66"/>
      <c r="E90" s="78" t="s">
        <v>51</v>
      </c>
      <c r="F90" s="79"/>
      <c r="G90" s="67"/>
      <c r="H90" s="68"/>
      <c r="I90" s="68"/>
      <c r="J90" s="68"/>
      <c r="K90" s="69"/>
      <c r="L90" s="70"/>
      <c r="M90" s="71"/>
      <c r="O90" s="37"/>
      <c r="P90" s="37"/>
      <c r="Q90" s="37"/>
      <c r="R90" s="37"/>
      <c r="S90" s="37"/>
      <c r="BA90" s="73">
        <f>IF(ISBLANK(F90),0,IF(E90="Excess (+)",ROUND(BA89+(BA89*F90),2),IF(E90="Less (-)",ROUND(BA89+(BA89*F90*(-1)),2),IF(E90="At Par",BA89,0))))</f>
        <v>0</v>
      </c>
      <c r="BB90" s="74">
        <f>ROUND(BA90,0)</f>
        <v>0</v>
      </c>
      <c r="BC90" s="36" t="str">
        <f>SpellNumber($E$2,BB90)</f>
        <v>INR Zero Only</v>
      </c>
      <c r="IE90" s="75"/>
      <c r="IF90" s="75"/>
      <c r="IG90" s="75"/>
      <c r="IH90" s="75"/>
      <c r="II90" s="75"/>
    </row>
    <row r="91" spans="1:243" s="72" customFormat="1" ht="41.25" customHeight="1">
      <c r="A91" s="56" t="s">
        <v>49</v>
      </c>
      <c r="B91" s="56"/>
      <c r="C91" s="82" t="str">
        <f>SpellNumber($E$2,BB90)</f>
        <v>INR Zero Only</v>
      </c>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IE91" s="75"/>
      <c r="IF91" s="75"/>
      <c r="IG91" s="75"/>
      <c r="IH91" s="75"/>
      <c r="II91" s="75"/>
    </row>
    <row r="98" ht="15"/>
    <row r="99" ht="15"/>
    <row r="100" ht="15"/>
    <row r="101" ht="15"/>
    <row r="102" ht="15"/>
    <row r="103" ht="15"/>
    <row r="104" ht="15"/>
    <row r="105" ht="15"/>
    <row r="106" ht="15"/>
    <row r="107" ht="15"/>
    <row r="108" ht="15"/>
    <row r="109" ht="15"/>
    <row r="110" ht="15"/>
    <row r="111" ht="15"/>
    <row r="112" ht="15"/>
    <row r="113" ht="15"/>
    <row r="115" ht="15"/>
  </sheetData>
  <sheetProtection password="DE1A" sheet="1" objects="1" scenarios="1"/>
  <mergeCells count="8">
    <mergeCell ref="A9:BC9"/>
    <mergeCell ref="C91:BC91"/>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0">
      <formula1>IF(E90="Select",-1,IF(E90="At Par",0,0))</formula1>
      <formula2>IF(E90="Select",-1,IF(E90="At Par",0,0.99))</formula2>
    </dataValidation>
    <dataValidation type="list" allowBlank="1" showErrorMessage="1" sqref="E9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0">
      <formula1>0</formula1>
      <formula2>99.9</formula2>
    </dataValidation>
    <dataValidation type="decimal" allowBlank="1" showInputMessage="1" showErrorMessage="1" promptTitle="Rate Entry" prompt="Please enter the Rate in Rupees for this item. " errorTitle="Invaid Entry" error="Only Numeric Values are allowed. " sqref="H88 H60 H53 H43 H45:H47 H49 H51 H7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88 G75:H87 G60 G52:H52 G54:H59 G53 G48:H48 G45:G47 G61:H73 G44:H44 G43 G49 G51 G50:H50 G74 G13:H42">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0">
      <formula1>0</formula1>
      <formula2>IF(#REF!&lt;&gt;"Select",99.9,0)</formula2>
    </dataValidation>
    <dataValidation type="decimal" allowBlank="1" showInputMessage="1" showErrorMessage="1" promptTitle="Rate Entry" prompt="Please enter VAT charges in Rupees for this item. " errorTitle="Invaid Entry" error="Only Numeric Values are allowed. " sqref="M82 M80 M67 M65 M58 M60 M53:M56 M43 M45:M47 M35:M36 M84:M88 M31 M28:M29 M33 M38 M40:M41 M49 M51 M63 M69:M70 M72 M74:M75 M77:M78 M26 M24 M16 M18 M20:M22 M14">
      <formula1>0</formula1>
      <formula2>999999999999999</formula2>
    </dataValidation>
    <dataValidation allowBlank="1" showInputMessage="1" showErrorMessage="1" promptTitle="Item Description" prompt="Please enter Item Description in text" sqref="B87 B77:B78 B58 B41 B35:B36 B31 B28:B29 B33 B54 B69 B75 B63">
      <formula1>0</formula1>
      <formula2>0</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8 L87">
      <formula1>"INR"</formula1>
    </dataValidation>
    <dataValidation type="list" allowBlank="1" showErrorMessage="1" sqref="K13:K88">
      <formula1>"Partial Conversion,Full Conversion"</formula1>
      <formula2>0</formula2>
    </dataValidation>
    <dataValidation allowBlank="1" showInputMessage="1" showErrorMessage="1" promptTitle="Addition / Deduction" prompt="Please Choose the correct One" sqref="J13:J88">
      <formula1>0</formula1>
      <formula2>0</formula2>
    </dataValidation>
    <dataValidation type="list" showErrorMessage="1" sqref="I13:I88">
      <formula1>"Excess(+),Less(-)"</formula1>
      <formula2>0</formula2>
    </dataValidation>
    <dataValidation type="decimal" allowBlank="1" showErrorMessage="1" errorTitle="Invalid Entry" error="Only Numeric Values are allowed. " sqref="A13:A88">
      <formula1>0</formula1>
      <formula2>999999999999999</formula2>
    </dataValidation>
    <dataValidation allowBlank="1" showInputMessage="1" showErrorMessage="1" promptTitle="Itemcode/Make" prompt="Please enter text" sqref="C13:C8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8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88">
      <formula1>0</formula1>
      <formula2>999999999999999</formula2>
    </dataValidation>
    <dataValidation allowBlank="1" showInputMessage="1" showErrorMessage="1" promptTitle="Units" prompt="Please enter Units in text" sqref="E13:E88">
      <formula1>0</formula1>
      <formula2>0</formula2>
    </dataValidation>
    <dataValidation type="decimal" allowBlank="1" showInputMessage="1" showErrorMessage="1" promptTitle="Quantity" prompt="Please enter the Quantity for this item. " errorTitle="Invalid Entry" error="Only Numeric Values are allowed. " sqref="D13:D88 F13:F88">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50</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2016-06-30T05:08:09Z</cp:lastPrinted>
  <dcterms:created xsi:type="dcterms:W3CDTF">2009-01-30T06:42:42Z</dcterms:created>
  <dcterms:modified xsi:type="dcterms:W3CDTF">2018-10-13T09:41:33Z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