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'BoQ1'!$A$1:$BC$121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
  </authors>
  <commentLis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1">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<sst xmlns="http://schemas.openxmlformats.org/spreadsheetml/2006/main" count="905" uniqueCount="173">
  <si>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</si>
  <si>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</si>
  <si>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</si>
  <si>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</si>
  <si>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</si>
  <si>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</si>
  <si>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</si>
  <si>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</si>
  <si>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</si>
  <si>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</si>
  <si>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</si>
  <si>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</si>
  <si>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</si>
  <si>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</si>
  <si>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</si>
  <si>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</si>
  <si>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</si>
  <si>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</si>
  <si>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</si>
  <si>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</si>
  <si>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</si>
  <si>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</si>
  <si>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</si>
  <si>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</si>
  <si>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</si>
  <si>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</si>
  <si>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</si>
  <si>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</si>
  <si>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</si>
  <si>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</si>
  <si>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</si>
  <si>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</si>
  <si>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</si>
  <si>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</si>
  <si>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</si>
  <si>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</si>
  <si>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</si>
  <si>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</si>
  <si>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</si>
  <si>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</si>
  <si>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</si>
  <si>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</si>
  <si>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</si>
  <si>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</si>
  <si>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</si>
  <si>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</si>
  <si>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</si>
  <si>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</si>
  <si>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</si>
  <si>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sqm</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</si>
  <si>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</si>
  <si>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</si>
  <si>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</si>
  <si>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</si>
  <si>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</si>
  <si>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</si>
  <si>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t>Sqm</t>
  </si>
  <si>
    <t xml:space="preserve"> In gratings, frames, guard bar, ladder, railings, brackets, gates and similar works  (10.25.2)</t>
  </si>
  <si>
    <t>Sand cast iron S&amp;S as per IS - 3989  (17.43.1.2)</t>
  </si>
  <si>
    <t xml:space="preserve"> Carriage of malba (approved rate ) </t>
  </si>
  <si>
    <t>Cum</t>
  </si>
  <si>
    <t>Mtr.</t>
  </si>
  <si>
    <t>trip</t>
  </si>
  <si>
    <r>
      <t xml:space="preserve">TOTAL AMOUNT  With Taxes
in
</t>
    </r>
    <r>
      <rPr>
        <b/>
        <sz val="9"/>
        <color indexed="10"/>
        <rFont val="Arial"/>
        <family val="2"/>
      </rPr>
      <t>Rs.      P</t>
    </r>
  </si>
  <si>
    <t xml:space="preserve">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t>
  </si>
  <si>
    <t>All kinds of soil.   (2.8.1)</t>
  </si>
  <si>
    <t xml:space="preserve">Brick work with common burnt clay F.P.S. (non modular) bricks of class designation 7.5 in superstructure above plinth level up to floor V level in all shapes and sizes in :
</t>
  </si>
  <si>
    <t>Cement mortar 1:6 (1 cement : 6 coarse sand) (6.4.2)</t>
  </si>
  <si>
    <t>Filling available excavated earth (excluding rock) in trenches, plinth, sides of foundations etc. in layers not exceeding 20cm in depth, consolidating each deposited layer by ramming and watering, lead up to 50 m and lift upto 1.5 m.(2.25)</t>
  </si>
  <si>
    <t>Extra for compaction of earth work in embankment under optimum moisture conditions to give at least 95% of the maximum dry density (proctor density). (16.2)</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</si>
  <si>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</si>
  <si>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   (10.16.1)</t>
  </si>
  <si>
    <t>Kg</t>
  </si>
  <si>
    <t xml:space="preserve">  12 mm cement plaster of mix :</t>
  </si>
  <si>
    <t xml:space="preserve"> 1:6 (1 cement: 6 coarse sand) (13.4.2)</t>
  </si>
  <si>
    <t xml:space="preserve"> Finishing walls with Acrylic Smooth exterior paint of required shade :
</t>
  </si>
  <si>
    <t xml:space="preserve"> New work (Two or more coat applied @ 1.67 ltr/10 sqm over and including priming coat of exterior primer applied @ 2.20 kg/10 sqm)  (13.46.1)</t>
  </si>
  <si>
    <t>Dismantling tile work in floors and roofs laid in cement mortar including stacking material within 50 metres lead.</t>
  </si>
  <si>
    <t>For thickness of tiles 10 mm to 25 mm   (15.23.1)</t>
  </si>
  <si>
    <t>Dismantling old plaster or skirting raking out joints and cleaning the surface for plaster including disposal of rubbish to the dumping ground within 50 metres lead. (15.56)</t>
  </si>
  <si>
    <t xml:space="preserve">Demolishing cement concrete manually/ by mechanical means including disposal of material within 50 metres lead as per direction of Engineer - in - charge.
</t>
  </si>
  <si>
    <t>Nominal concrete 1:3:6 or richer mix (i/c equivalent design mix) (15.2.1)</t>
  </si>
  <si>
    <t xml:space="preserve">Demolishing brick work manually/ by mechanical means including stacking of serviceable material and disposal of unserviceable material within 50 metres lead as per direction of Engineer-in-charge.
</t>
  </si>
  <si>
    <t xml:space="preserve"> In cement mortar  (15.7.4)</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</si>
  <si>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 sqm).(22.3)</t>
  </si>
  <si>
    <t>Providing and applying white cement based putty of average thickness 1 mm, of approved brand and manufacturer, over the plastered wall surface to prepare the surface even and smooth complete.  (13.80)</t>
  </si>
  <si>
    <t xml:space="preserve">Distempering with oil bound washable distemper of approved brand and manufacture to give an even shade :  </t>
  </si>
  <si>
    <t xml:space="preserve"> New work (two or more coats) over and including water tinnable priming coat with cement primer  (13.41.1)</t>
  </si>
  <si>
    <t xml:space="preserve"> Painting with synthetic enamel paint of approved brand and
manufacture to give an even shade :</t>
  </si>
  <si>
    <t>Two or more coats on new work (13.61.1)</t>
  </si>
  <si>
    <t xml:space="preserve">Providing and laying in position cement concrete of specified grade excluding the cost of centering and shuttering - All work up to plinth level :
</t>
  </si>
  <si>
    <t>(A)  "1:2:4 (1 cement : 2 coarse sand (zone-III) : 4 graded stone aggregate 20 mm nominal size).  (4.1.3)</t>
  </si>
  <si>
    <t>(B) 1:4:8 (1 Cement : 4 coarse sand (zone-III) : 8 graded stone aggregate 40 mm nominal size) (4.1.8)</t>
  </si>
  <si>
    <t xml:space="preserve">Providing and fixing soil, waste and vent pipes :
</t>
  </si>
  <si>
    <t xml:space="preserve"> Centrifugally cast (spun) iron socket &amp; spigot (S&amp;S) pipe as per IS: 3989   (17.35.1.2)</t>
  </si>
  <si>
    <t xml:space="preserve"> Providing and fixing collar :
</t>
  </si>
  <si>
    <t>Sand cast iron S&amp;S as per IS - 3989   (17.57.1.2)</t>
  </si>
  <si>
    <t>Each</t>
  </si>
  <si>
    <t xml:space="preserve">Providing lead caulked joints to sand cast iron/centrifugally cast (spun) iron pipes and fittings of diameter :
</t>
  </si>
  <si>
    <t>100 mm  (17.58.1)</t>
  </si>
  <si>
    <t>Providing and fixing bend of required degree with access door, insertion rubber washer 3 mm thick, bolts and nuts complete</t>
  </si>
  <si>
    <t>Sand cast iron S&amp;S as per IS - 3989(17.38.1.2)</t>
  </si>
  <si>
    <t xml:space="preserve">Providing and fixing plain bend of required degree.
</t>
  </si>
  <si>
    <t>Sand cast iron S&amp;S as per IS : 3989 (17.39.1.2)</t>
  </si>
  <si>
    <t xml:space="preserve">Providing and fixing double equal plain junction of required degree.
</t>
  </si>
  <si>
    <t>100x100x100x100 mm</t>
  </si>
  <si>
    <t>Sand cast iron S&amp;S as per IS - 3989  (17.42.1.2)</t>
  </si>
  <si>
    <t xml:space="preserve">Providing and fixing single equal plain junction of required degree with access door, insertion rubber washer 3 mm thick, bolts and nuts complete.
</t>
  </si>
  <si>
    <t>100x100x100 mm</t>
  </si>
  <si>
    <t>Providing and fixing single equal plain junction of required degree :</t>
  </si>
  <si>
    <t xml:space="preserve">100x100x100 mm
</t>
  </si>
  <si>
    <t>Sand cast iron S&amp;S as per IS - 3989   (17.44.1.2)</t>
  </si>
  <si>
    <t xml:space="preserve">Providing and fixing trap of self cleansing design with screwed down or hinged grating with or without vent arm complete, including cost of cutting and making good the walls and floors :
</t>
  </si>
  <si>
    <t xml:space="preserve"> 100 mm inlet and 100 mm outlet</t>
  </si>
  <si>
    <t>Sand cast iron S&amp;S as per IS: 3989    (17.60.1.1)</t>
  </si>
  <si>
    <t>Providing and fixing 100 mm sand cast Iron grating for gully trap. (17.29)</t>
  </si>
  <si>
    <t>roviding and fixing M.S. stays and clamps for sand cast iron/ centrifugally cast (spun) iron pipes of diameter :</t>
  </si>
  <si>
    <t>100 mm (17.59.1)</t>
  </si>
  <si>
    <t xml:space="preserve">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t>
  </si>
  <si>
    <t>White Vitreous china Orissa pattern W.C. pan of size 580x440 mm with integral type foot rests (17.1.1)</t>
  </si>
  <si>
    <t xml:space="preserve">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t>
  </si>
  <si>
    <t>W.C. pan with ISI marked white solid plastic seat and lid (17.2.1)</t>
  </si>
  <si>
    <t xml:space="preserve">Providing and fixing wash basin with C.I. brackets, 15 mm C.P. brass pillar taps, 32 mm C.P. brass waste of standard pattern, including painting of fittings and brackets, cutting and making good the walls wherever require:
</t>
  </si>
  <si>
    <t>White Vitreous China Wash basin size 630x450 mm with a single 15 mm C.P. brass pillar tap (17.7.2)</t>
  </si>
  <si>
    <t xml:space="preserve">Providing and fixing P.V.C. waste pipe for sink or wash basin including P.V.C. waste fittings complete.
</t>
  </si>
  <si>
    <t xml:space="preserve"> Semi rigid pipe
</t>
  </si>
  <si>
    <t>32 mm dia (17.28.1.1)</t>
  </si>
  <si>
    <t xml:space="preserve"> Providing and fixing mirror of superior glass (of approved quality) and of required shape and size with plastic moulded frame of approved make and shade with 6 mm thick hard board backing :
</t>
  </si>
  <si>
    <t>Rectangular shape 453x357 mm  (17.32.2)</t>
  </si>
  <si>
    <t xml:space="preserve">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t>
  </si>
  <si>
    <t>Single half stall urinal with 5 litre P.V.C. automatic flushing cistern   (17.5.1)</t>
  </si>
  <si>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t>
  </si>
  <si>
    <t xml:space="preserve"> For pipes 100 to 250 mm diameter   (19.21.1)</t>
  </si>
  <si>
    <t xml:space="preserve">Half brick masonry with common burnt clay F.P.S. (non modular) bricks of class designation 7.5 in superstructure above plinth level up to floor V level.
</t>
  </si>
  <si>
    <t xml:space="preserve"> Cement mortar 1:4 (1 cement :4 coarse sand)   (6.13.2)</t>
  </si>
  <si>
    <t xml:space="preserve">Providing and fixing G.I. pipes complete with G.I. fittings and clamps, i/c cutting and making good the walls etc.
</t>
  </si>
  <si>
    <t xml:space="preserve">Internal work - Exposed on wall
</t>
  </si>
  <si>
    <t>(A) 15 mm dia nominal bore   (18.10.1)</t>
  </si>
  <si>
    <t>Mtrs</t>
  </si>
  <si>
    <t>(B)25 mm dia nominal bore  (18.10.3)</t>
  </si>
  <si>
    <t xml:space="preserve"> Providing and fixing C.P. brass bib cock of approved quality conforming to IS:8931 :</t>
  </si>
  <si>
    <t>15 mm nominal bore (18.49.1)</t>
  </si>
  <si>
    <t xml:space="preserve">Providing and fixing C.P. brass stop cock (concealed) of standard design and of approved make conforming to IS:8931.
</t>
  </si>
  <si>
    <t>15 mm nominal bore (18.52.1)</t>
  </si>
  <si>
    <t>Providing and fixing PTMT swivelling shower, 15 mm nominal bore, weighing not less than 40 gms (18.64)</t>
  </si>
  <si>
    <t xml:space="preserve">Making connection of G.I. distribution branch with G.I. main of following sizes by providing and fixing tee, including cutting and threading the pipe etc. complete :
</t>
  </si>
  <si>
    <t>25 to 40 mm nominal bore  (18.13.1)</t>
  </si>
  <si>
    <t>Painting G.I. pipes and fittings with synthetic enamel white paint with two coats over a ready mixed priming coat, both of approved quality for new work :</t>
  </si>
  <si>
    <t>25 mm diameter pipe   (18.38.3)</t>
  </si>
  <si>
    <t xml:space="preserve"> 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</si>
  <si>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Granite Stone of approved shade (8.10.2)</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</si>
  <si>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(11.36)</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</si>
  <si>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 (11.37)</t>
  </si>
  <si>
    <t xml:space="preserve">Steel work welded in built up sections/ framed work, including cutting, hoisting, fixing in position and applying a priming coat of approved steel primer using structural steel etc. as required.
</t>
  </si>
  <si>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t>
  </si>
  <si>
    <t>30 mm thick including ISI marked Stainless Steel butt hinges with necessary screws   (9.20.2)</t>
  </si>
  <si>
    <t xml:space="preserve"> Painting with synthetic enamel paint of approved brand and manufacture of required colour to give an even shade :
</t>
  </si>
  <si>
    <t>Two or more coats on new work over an under coat of suitable shade with ordinary paint of approved brand and manufacture   (13.62.1)</t>
  </si>
  <si>
    <t xml:space="preserve"> 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t>
  </si>
  <si>
    <t xml:space="preserve"> For fixed portion
</t>
  </si>
  <si>
    <t>Anodised aluminium (anodised transparent or dyed to required shade according to IS: 1868, Minimum anodic coating of grade AC 15) (21.1.1.1)</t>
  </si>
  <si>
    <t xml:space="preserve"> Providing and fixing aluminium handles, ISI marked, anodised (anodic coating not less than grade AC 10 as per IS : 1868) transparent or dyed to required colour or shade, with necessary screws etc. complete :
</t>
  </si>
  <si>
    <t xml:space="preserve">  125 mm (9.100.1)</t>
  </si>
  <si>
    <t xml:space="preserve">  Providing and fixing aluminium tower bolts, ISI marked, anodised (anodic coating not less than grade AC 10 as per IS : 1868 ) transparent or dyed to required colour or shade, with necessary screws etc. complete :
</t>
  </si>
  <si>
    <t xml:space="preserve">  250x10 mm (9.97.2)</t>
  </si>
  <si>
    <t xml:space="preserve"> Providing and fixing aluminium sliding door bolts, ISI marked anodised (anodic coating not less than grade AC 10 as per IS : 1868), transparent or dyed to required colour or shade, with nuts and screws etc. complete :
</t>
  </si>
  <si>
    <t xml:space="preserve"> 250x16 mm (9.96.2)</t>
  </si>
  <si>
    <t>Providing and fixing factory made precast RCC perforated drain covers,
having concrete of strength not less than M-25, of size 1000 x 450x50
mm, reinforced with 8 mm dia four nos longitudinal &amp; 9 nos cross
sectional T.M.T. hoop bars, including providing 50 mm dia perforations
@ 100 to 125 mm c/c, including providing edge binding with M.S. flats of size 50 mm x 1.6 mm complete, all as per direction of Engineerin charge.</t>
  </si>
  <si>
    <t xml:space="preserve"> 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used.(23.9)</t>
  </si>
  <si>
    <t xml:space="preserve"> With G.I. barbed wire (16.18.1)</t>
  </si>
  <si>
    <t xml:space="preserve"> Fencing with angle iron post placed at required distance embeddedin cement concrete blocks, every 15th post, last but one end postand corner post shall be strutted on both sides and end post on oneside only and provided with horizontal lines and two diagonalsinterwoven with horizontal wires, of barbed wire weighing 9.38 kg per100 m (minimum), between the two posts fitted and fixed with G.I.staples, turn buckles etc. complete. (Cost of posts, struts, earthwork and concrete work to be paid for separately). Payment to bemade per metre cost of total length of barbed wire used.(23.9)</t>
  </si>
  <si>
    <t>Name of Work:Construction of  01 no. soil badminton court, making cemented area between old and new GSMC, mess water drainage, toilet and bathroom for canteen,  bathroom maintenance and boundary wiring fencing in Gandhi Smriti Mahila Chhatravas ( extension ), IIT (BHU) , Varanasi.</t>
  </si>
  <si>
    <t>Contract No:  IIT(BHU)/IWD/CT/71/2018-19/2052 dated 13.10.2018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</si>
</sst>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80">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11"/>
      <color indexed="23"/>
      <name val="Arial"/>
      <family val="2"/>
    </font>
    <font>
      <sz val="10"/>
      <color indexed="8"/>
      <name val="Courier New"/>
      <family val="3"/>
    </font>
    <font>
      <b/>
      <sz val="11"/>
      <name val="Arial"/>
      <family val="2"/>
    </font>
    <font>
      <b/>
      <sz val="11"/>
      <color indexed="17"/>
      <name val="Arial"/>
      <family val="2"/>
    </font>
    <font>
      <b/>
      <sz val="9"/>
      <color indexed="8"/>
      <name val="Tahoma"/>
      <family val="2"/>
    </font>
    <font>
      <sz val="9"/>
      <color indexed="8"/>
      <name val="Tahoma"/>
      <family val="2"/>
    </font>
    <font>
      <sz val="11"/>
      <name val="Times New Roman"/>
      <family val="1"/>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b/>
      <sz val="9"/>
      <color indexed="18"/>
      <name val="Arial"/>
      <family val="2"/>
    </font>
    <font>
      <sz val="9"/>
      <color indexed="8"/>
      <name val="Courier New"/>
      <family val="3"/>
    </font>
    <font>
      <sz val="9"/>
      <color indexed="31"/>
      <name val="Arial"/>
      <family val="2"/>
    </font>
    <font>
      <b/>
      <sz val="9"/>
      <color indexed="16"/>
      <name val="Arial"/>
      <family val="2"/>
    </font>
    <font>
      <b/>
      <sz val="11"/>
      <color indexed="57"/>
      <name val="Arial"/>
      <family val="2"/>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b/>
      <sz val="9"/>
      <color rgb="FF000066"/>
      <name val="Arial"/>
      <family val="2"/>
    </font>
    <font>
      <sz val="9"/>
      <color rgb="FF000000"/>
      <name val="Courier New"/>
      <family val="3"/>
    </font>
    <font>
      <sz val="9"/>
      <color theme="4" tint="0.7999799847602844"/>
      <name val="Arial"/>
      <family val="2"/>
    </font>
    <font>
      <b/>
      <sz val="9"/>
      <color rgb="FF800000"/>
      <name val="Arial"/>
      <family val="2"/>
    </font>
    <font>
      <b/>
      <sz val="11"/>
      <color theme="6" tint="-0.4999699890613556"/>
      <name val="Arial"/>
      <family val="2"/>
    </font>
    <font>
      <b/>
      <u val="single"/>
      <sz val="9"/>
      <color rgb="FFFF0000"/>
      <name val="Arial"/>
      <family val="2"/>
    </font>
    <font>
      <b/>
      <u val="single"/>
      <sz val="9"/>
      <color theme="0" tint="-0.4999699890613556"/>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border>
    <border>
      <left style="thin"/>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16">
    <xf numFmtId="0" fontId="0" fillId="0" borderId="0" xfId="0" applyFont="1" applyAlignment="1">
      <alignment/>
    </xf>
    <xf numFmtId="0" fontId="2" fillId="0" borderId="0" xfId="57" applyNumberFormat="1" applyFont="1" applyFill="1" applyBorder="1" applyAlignment="1">
      <alignment vertical="center"/>
      <protection/>
    </xf>
    <xf numFmtId="0" fontId="67"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8"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7"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7" fillId="0" borderId="0" xfId="57" applyNumberFormat="1" applyFont="1" applyFill="1" applyAlignment="1">
      <alignment vertical="center"/>
      <protection/>
    </xf>
    <xf numFmtId="0" fontId="2" fillId="0" borderId="0" xfId="57" applyNumberFormat="1" applyFont="1" applyFill="1">
      <alignment/>
      <protection/>
    </xf>
    <xf numFmtId="0" fontId="67" fillId="0" borderId="0" xfId="57" applyNumberFormat="1" applyFont="1" applyFill="1">
      <alignment/>
      <protection/>
    </xf>
    <xf numFmtId="0" fontId="2" fillId="0" borderId="0" xfId="57" applyNumberFormat="1" applyFont="1" applyFill="1" applyAlignment="1">
      <alignment vertical="top"/>
      <protection/>
    </xf>
    <xf numFmtId="0" fontId="67"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7"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8" fillId="0" borderId="0" xfId="61" applyNumberFormat="1" applyFill="1">
      <alignment/>
      <protection/>
    </xf>
    <xf numFmtId="0" fontId="11" fillId="0" borderId="0" xfId="57" applyNumberFormat="1" applyFont="1" applyFill="1" applyBorder="1" applyAlignment="1">
      <alignment vertical="center"/>
      <protection/>
    </xf>
    <xf numFmtId="0" fontId="70" fillId="0" borderId="0" xfId="57" applyNumberFormat="1" applyFont="1" applyFill="1" applyBorder="1" applyAlignment="1" applyProtection="1">
      <alignment vertical="center"/>
      <protection locked="0"/>
    </xf>
    <xf numFmtId="0" fontId="70" fillId="0" borderId="0" xfId="57" applyNumberFormat="1" applyFont="1" applyFill="1" applyBorder="1" applyAlignment="1">
      <alignment vertical="center"/>
      <protection/>
    </xf>
    <xf numFmtId="0" fontId="71" fillId="0" borderId="0" xfId="61"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61"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61" applyNumberFormat="1" applyFont="1" applyFill="1" applyBorder="1" applyAlignment="1">
      <alignment horizontal="center" vertical="top" wrapText="1"/>
      <protection/>
    </xf>
    <xf numFmtId="0" fontId="72" fillId="0" borderId="11" xfId="61" applyNumberFormat="1" applyFont="1" applyFill="1" applyBorder="1" applyAlignment="1">
      <alignment vertical="top" wrapText="1"/>
      <protection/>
    </xf>
    <xf numFmtId="0" fontId="12" fillId="0" borderId="13" xfId="57" applyNumberFormat="1" applyFont="1" applyFill="1" applyBorder="1" applyAlignment="1">
      <alignment horizontal="center" vertical="top" wrapText="1"/>
      <protection/>
    </xf>
    <xf numFmtId="0" fontId="11" fillId="0" borderId="13" xfId="61" applyNumberFormat="1" applyFont="1" applyFill="1" applyBorder="1" applyAlignment="1">
      <alignment horizontal="center" vertical="top"/>
      <protection/>
    </xf>
    <xf numFmtId="0" fontId="73" fillId="0" borderId="13" xfId="61" applyNumberFormat="1" applyFont="1" applyFill="1" applyBorder="1" applyAlignment="1">
      <alignment horizontal="left" wrapText="1" readingOrder="1"/>
      <protection/>
    </xf>
    <xf numFmtId="0" fontId="11" fillId="0" borderId="13" xfId="61" applyNumberFormat="1" applyFont="1" applyFill="1" applyBorder="1" applyAlignment="1">
      <alignment vertical="top"/>
      <protection/>
    </xf>
    <xf numFmtId="0" fontId="11" fillId="0" borderId="13" xfId="57" applyNumberFormat="1" applyFont="1" applyFill="1" applyBorder="1" applyAlignment="1">
      <alignment vertical="top"/>
      <protection/>
    </xf>
    <xf numFmtId="0" fontId="12" fillId="0" borderId="13" xfId="57" applyNumberFormat="1" applyFont="1" applyFill="1" applyBorder="1" applyAlignment="1" applyProtection="1">
      <alignment horizontal="left" vertical="top"/>
      <protection locked="0"/>
    </xf>
    <xf numFmtId="0" fontId="12" fillId="0" borderId="13" xfId="57" applyNumberFormat="1" applyFont="1" applyFill="1" applyBorder="1" applyAlignment="1" applyProtection="1">
      <alignment horizontal="center" vertical="top" wrapText="1"/>
      <protection locked="0"/>
    </xf>
    <xf numFmtId="0" fontId="11" fillId="0" borderId="13" xfId="61" applyNumberFormat="1" applyFont="1" applyFill="1" applyBorder="1" applyAlignment="1">
      <alignment vertical="top" wrapText="1"/>
      <protection/>
    </xf>
    <xf numFmtId="0" fontId="12" fillId="0" borderId="13" xfId="57" applyNumberFormat="1" applyFont="1" applyFill="1" applyBorder="1" applyAlignment="1" applyProtection="1">
      <alignment horizontal="right" vertical="top"/>
      <protection locked="0"/>
    </xf>
    <xf numFmtId="0" fontId="12" fillId="0" borderId="11" xfId="57" applyNumberFormat="1" applyFont="1" applyFill="1" applyBorder="1" applyAlignment="1" applyProtection="1">
      <alignment horizontal="center" vertical="top" wrapText="1"/>
      <protection locked="0"/>
    </xf>
    <xf numFmtId="2" fontId="12" fillId="0" borderId="14" xfId="59" applyNumberFormat="1" applyFont="1" applyFill="1" applyBorder="1" applyAlignment="1">
      <alignment horizontal="right" vertical="top"/>
      <protection/>
    </xf>
    <xf numFmtId="0" fontId="12" fillId="33" borderId="13" xfId="57" applyNumberFormat="1" applyFont="1" applyFill="1" applyBorder="1" applyAlignment="1" applyProtection="1">
      <alignment horizontal="right" vertical="top"/>
      <protection locked="0"/>
    </xf>
    <xf numFmtId="0" fontId="12" fillId="0" borderId="13" xfId="61" applyNumberFormat="1" applyFont="1" applyFill="1" applyBorder="1" applyAlignment="1">
      <alignment horizontal="left" vertical="top"/>
      <protection/>
    </xf>
    <xf numFmtId="0" fontId="12" fillId="0" borderId="10" xfId="61" applyNumberFormat="1" applyFont="1" applyFill="1" applyBorder="1" applyAlignment="1">
      <alignment horizontal="left" vertical="top"/>
      <protection/>
    </xf>
    <xf numFmtId="0" fontId="11" fillId="0" borderId="12" xfId="61" applyNumberFormat="1" applyFont="1" applyFill="1" applyBorder="1" applyAlignment="1">
      <alignment vertical="top"/>
      <protection/>
    </xf>
    <xf numFmtId="0" fontId="11" fillId="0" borderId="15" xfId="61" applyNumberFormat="1" applyFont="1" applyFill="1" applyBorder="1" applyAlignment="1">
      <alignment vertical="top"/>
      <protection/>
    </xf>
    <xf numFmtId="0" fontId="15" fillId="0" borderId="16" xfId="61" applyNumberFormat="1" applyFont="1" applyFill="1" applyBorder="1" applyAlignment="1">
      <alignment vertical="top"/>
      <protection/>
    </xf>
    <xf numFmtId="0" fontId="11" fillId="0" borderId="16" xfId="61" applyNumberFormat="1" applyFont="1" applyFill="1" applyBorder="1" applyAlignment="1">
      <alignment vertical="top"/>
      <protection/>
    </xf>
    <xf numFmtId="0" fontId="11" fillId="0" borderId="0" xfId="57" applyNumberFormat="1" applyFont="1" applyFill="1" applyAlignment="1">
      <alignment vertical="top"/>
      <protection/>
    </xf>
    <xf numFmtId="2" fontId="15" fillId="0" borderId="17" xfId="61" applyNumberFormat="1" applyFont="1" applyFill="1" applyBorder="1" applyAlignment="1">
      <alignment vertical="top"/>
      <protection/>
    </xf>
    <xf numFmtId="0" fontId="12" fillId="0" borderId="16" xfId="61" applyNumberFormat="1" applyFont="1" applyFill="1" applyBorder="1" applyAlignment="1">
      <alignment horizontal="left" vertical="top"/>
      <protection/>
    </xf>
    <xf numFmtId="0" fontId="74" fillId="0" borderId="12" xfId="57" applyNumberFormat="1" applyFont="1" applyFill="1" applyBorder="1" applyAlignment="1" applyProtection="1">
      <alignment vertical="top"/>
      <protection/>
    </xf>
    <xf numFmtId="0" fontId="15" fillId="0" borderId="11" xfId="61" applyNumberFormat="1" applyFont="1" applyFill="1" applyBorder="1" applyAlignment="1" applyProtection="1">
      <alignment vertical="center" wrapText="1"/>
      <protection locked="0"/>
    </xf>
    <xf numFmtId="0" fontId="75" fillId="33" borderId="11" xfId="61" applyNumberFormat="1" applyFont="1" applyFill="1" applyBorder="1" applyAlignment="1" applyProtection="1">
      <alignment vertical="center" wrapText="1"/>
      <protection locked="0"/>
    </xf>
    <xf numFmtId="10" fontId="75" fillId="33" borderId="11" xfId="66" applyNumberFormat="1" applyFont="1" applyFill="1" applyBorder="1" applyAlignment="1" applyProtection="1">
      <alignment horizontal="center" vertical="center"/>
      <protection locked="0"/>
    </xf>
    <xf numFmtId="0" fontId="74" fillId="0" borderId="11" xfId="61" applyNumberFormat="1" applyFont="1" applyFill="1" applyBorder="1" applyAlignment="1">
      <alignment vertical="top"/>
      <protection/>
    </xf>
    <xf numFmtId="0" fontId="11" fillId="0" borderId="11" xfId="57" applyNumberFormat="1" applyFont="1" applyFill="1" applyBorder="1" applyAlignment="1" applyProtection="1">
      <alignment vertical="top"/>
      <protection/>
    </xf>
    <xf numFmtId="0" fontId="15" fillId="0" borderId="11" xfId="66" applyNumberFormat="1" applyFont="1" applyFill="1" applyBorder="1" applyAlignment="1" applyProtection="1">
      <alignment vertical="center" wrapText="1"/>
      <protection locked="0"/>
    </xf>
    <xf numFmtId="0" fontId="15" fillId="0" borderId="11" xfId="61" applyNumberFormat="1" applyFont="1" applyFill="1" applyBorder="1" applyAlignment="1" applyProtection="1">
      <alignment vertical="center" wrapText="1"/>
      <protection/>
    </xf>
    <xf numFmtId="0" fontId="11" fillId="0" borderId="0" xfId="57" applyNumberFormat="1" applyFont="1" applyFill="1" applyAlignment="1" applyProtection="1">
      <alignment vertical="top"/>
      <protection/>
    </xf>
    <xf numFmtId="2" fontId="15" fillId="0" borderId="18" xfId="61" applyNumberFormat="1" applyFont="1" applyFill="1" applyBorder="1" applyAlignment="1">
      <alignment horizontal="right" vertical="top"/>
      <protection/>
    </xf>
    <xf numFmtId="0" fontId="2" fillId="0" borderId="19" xfId="61" applyNumberFormat="1" applyFont="1" applyFill="1" applyBorder="1" applyAlignment="1">
      <alignment horizontal="center" vertical="top"/>
      <protection/>
    </xf>
    <xf numFmtId="0" fontId="2" fillId="0" borderId="19" xfId="61" applyNumberFormat="1" applyFont="1" applyFill="1" applyBorder="1" applyAlignment="1">
      <alignment vertical="top" wrapText="1"/>
      <protection/>
    </xf>
    <xf numFmtId="0" fontId="17" fillId="0" borderId="19" xfId="61" applyNumberFormat="1" applyFont="1" applyFill="1" applyBorder="1" applyAlignment="1">
      <alignment horizontal="left" wrapText="1" readingOrder="1"/>
      <protection/>
    </xf>
    <xf numFmtId="164" fontId="2" fillId="0" borderId="19" xfId="61" applyNumberFormat="1" applyFont="1" applyFill="1" applyBorder="1" applyAlignment="1">
      <alignment vertical="top"/>
      <protection/>
    </xf>
    <xf numFmtId="0" fontId="2" fillId="0" borderId="19" xfId="58" applyNumberFormat="1" applyFont="1" applyFill="1" applyBorder="1" applyAlignment="1">
      <alignment horizontal="left" vertical="top"/>
      <protection/>
    </xf>
    <xf numFmtId="0" fontId="2" fillId="0" borderId="19" xfId="61" applyNumberFormat="1" applyFont="1" applyFill="1" applyBorder="1" applyAlignment="1">
      <alignment vertical="top"/>
      <protection/>
    </xf>
    <xf numFmtId="0" fontId="18" fillId="0" borderId="19" xfId="58" applyNumberFormat="1" applyFont="1" applyFill="1" applyBorder="1" applyAlignment="1" applyProtection="1">
      <alignment horizontal="right" vertical="top"/>
      <protection/>
    </xf>
    <xf numFmtId="0" fontId="2" fillId="0" borderId="19" xfId="58" applyNumberFormat="1" applyFont="1" applyFill="1" applyBorder="1" applyAlignment="1">
      <alignment vertical="top"/>
      <protection/>
    </xf>
    <xf numFmtId="0" fontId="18" fillId="0" borderId="19"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vertical="top"/>
      <protection/>
    </xf>
    <xf numFmtId="0" fontId="18" fillId="0" borderId="20" xfId="58" applyNumberFormat="1" applyFont="1" applyFill="1" applyBorder="1" applyAlignment="1" applyProtection="1">
      <alignment horizontal="right" vertical="top"/>
      <protection locked="0"/>
    </xf>
    <xf numFmtId="0" fontId="18" fillId="0" borderId="21" xfId="58" applyNumberFormat="1" applyFont="1" applyFill="1" applyBorder="1" applyAlignment="1" applyProtection="1">
      <alignment horizontal="center" vertical="top" wrapText="1"/>
      <protection locked="0"/>
    </xf>
    <xf numFmtId="0" fontId="18" fillId="0" borderId="19" xfId="58" applyNumberFormat="1" applyFont="1" applyFill="1" applyBorder="1" applyAlignment="1" applyProtection="1">
      <alignment horizontal="center" vertical="top" wrapText="1"/>
      <protection locked="0"/>
    </xf>
    <xf numFmtId="0" fontId="18" fillId="0" borderId="22" xfId="61" applyNumberFormat="1" applyFont="1" applyFill="1" applyBorder="1" applyAlignment="1">
      <alignment horizontal="right" vertical="top"/>
      <protection/>
    </xf>
    <xf numFmtId="164" fontId="18" fillId="0" borderId="22" xfId="61" applyNumberFormat="1" applyFont="1" applyFill="1" applyBorder="1" applyAlignment="1">
      <alignment horizontal="right" vertical="top"/>
      <protection/>
    </xf>
    <xf numFmtId="0" fontId="2" fillId="0" borderId="0" xfId="58" applyNumberFormat="1" applyFont="1" applyFill="1" applyAlignment="1">
      <alignment vertical="top"/>
      <protection/>
    </xf>
    <xf numFmtId="0" fontId="2" fillId="0" borderId="0" xfId="58" applyNumberFormat="1" applyFont="1" applyFill="1" applyAlignment="1">
      <alignment vertical="top" wrapText="1"/>
      <protection/>
    </xf>
    <xf numFmtId="0" fontId="16" fillId="0" borderId="0" xfId="58" applyNumberFormat="1" applyFont="1" applyFill="1" applyAlignment="1">
      <alignment vertical="top"/>
      <protection/>
    </xf>
    <xf numFmtId="166" fontId="2" fillId="0" borderId="19" xfId="61" applyNumberFormat="1" applyFont="1" applyFill="1" applyBorder="1" applyAlignment="1">
      <alignment vertical="top"/>
      <protection/>
    </xf>
    <xf numFmtId="2" fontId="2" fillId="0" borderId="19" xfId="61" applyNumberFormat="1" applyFont="1" applyFill="1" applyBorder="1" applyAlignment="1">
      <alignment vertical="top"/>
      <protection/>
    </xf>
    <xf numFmtId="2" fontId="18" fillId="0" borderId="19" xfId="58" applyNumberFormat="1" applyFont="1" applyFill="1" applyBorder="1" applyAlignment="1" applyProtection="1">
      <alignment horizontal="right" vertical="top"/>
      <protection locked="0"/>
    </xf>
    <xf numFmtId="2" fontId="18" fillId="0" borderId="19" xfId="58" applyNumberFormat="1" applyFont="1" applyFill="1" applyBorder="1" applyAlignment="1" applyProtection="1">
      <alignment horizontal="right" vertical="top"/>
      <protection/>
    </xf>
    <xf numFmtId="2" fontId="2" fillId="0" borderId="19" xfId="58" applyNumberFormat="1" applyFont="1" applyFill="1" applyBorder="1" applyAlignment="1">
      <alignment vertical="top"/>
      <protection/>
    </xf>
    <xf numFmtId="2" fontId="18" fillId="0" borderId="19" xfId="58" applyNumberFormat="1" applyFont="1" applyFill="1" applyBorder="1" applyAlignment="1" applyProtection="1">
      <alignment horizontal="left" vertical="top"/>
      <protection locked="0"/>
    </xf>
    <xf numFmtId="2" fontId="18" fillId="33" borderId="20" xfId="58" applyNumberFormat="1" applyFont="1" applyFill="1" applyBorder="1" applyAlignment="1" applyProtection="1">
      <alignment horizontal="right" vertical="top"/>
      <protection locked="0"/>
    </xf>
    <xf numFmtId="2" fontId="18" fillId="0" borderId="23" xfId="58" applyNumberFormat="1" applyFont="1" applyFill="1" applyBorder="1" applyAlignment="1" applyProtection="1">
      <alignment horizontal="center" vertical="top" wrapText="1"/>
      <protection locked="0"/>
    </xf>
    <xf numFmtId="2" fontId="18" fillId="0" borderId="19" xfId="58" applyNumberFormat="1" applyFont="1" applyFill="1" applyBorder="1" applyAlignment="1" applyProtection="1">
      <alignment horizontal="center" vertical="top" wrapText="1"/>
      <protection locked="0"/>
    </xf>
    <xf numFmtId="2" fontId="18" fillId="0" borderId="22" xfId="61" applyNumberFormat="1" applyFont="1" applyFill="1" applyBorder="1" applyAlignment="1">
      <alignment horizontal="right" vertical="top"/>
      <protection/>
    </xf>
    <xf numFmtId="2" fontId="18" fillId="0" borderId="22" xfId="60" applyNumberFormat="1" applyFont="1" applyFill="1" applyBorder="1" applyAlignment="1">
      <alignment horizontal="right" vertical="top"/>
      <protection/>
    </xf>
    <xf numFmtId="2" fontId="18" fillId="33" borderId="19" xfId="58" applyNumberFormat="1" applyFont="1" applyFill="1" applyBorder="1" applyAlignment="1" applyProtection="1">
      <alignment horizontal="right" vertical="top"/>
      <protection locked="0"/>
    </xf>
    <xf numFmtId="2" fontId="19" fillId="0" borderId="19" xfId="58" applyNumberFormat="1" applyFont="1" applyFill="1" applyBorder="1" applyAlignment="1" applyProtection="1">
      <alignment horizontal="center" vertical="top" wrapText="1"/>
      <protection locked="0"/>
    </xf>
    <xf numFmtId="0" fontId="2" fillId="0" borderId="19" xfId="58" applyNumberFormat="1" applyFont="1" applyFill="1" applyBorder="1" applyAlignment="1">
      <alignment vertical="top" wrapText="1"/>
      <protection/>
    </xf>
    <xf numFmtId="2" fontId="2" fillId="0" borderId="19" xfId="58" applyNumberFormat="1" applyFont="1" applyFill="1" applyBorder="1" applyAlignment="1" applyProtection="1">
      <alignment vertical="top"/>
      <protection/>
    </xf>
    <xf numFmtId="2" fontId="18" fillId="0" borderId="19" xfId="61" applyNumberFormat="1" applyFont="1" applyFill="1" applyBorder="1" applyAlignment="1" applyProtection="1">
      <alignment horizontal="right" vertical="top"/>
      <protection/>
    </xf>
    <xf numFmtId="0" fontId="2" fillId="0" borderId="23" xfId="58" applyNumberFormat="1" applyFont="1" applyFill="1" applyBorder="1" applyAlignment="1">
      <alignment horizontal="left" vertical="top"/>
      <protection/>
    </xf>
    <xf numFmtId="2" fontId="18" fillId="0" borderId="23" xfId="58" applyNumberFormat="1" applyFont="1" applyFill="1" applyBorder="1" applyAlignment="1" applyProtection="1">
      <alignment horizontal="right" vertical="top"/>
      <protection locked="0"/>
    </xf>
    <xf numFmtId="2" fontId="18" fillId="0" borderId="23" xfId="61" applyNumberFormat="1" applyFont="1" applyFill="1" applyBorder="1" applyAlignment="1" applyProtection="1">
      <alignment horizontal="right" vertical="top"/>
      <protection/>
    </xf>
    <xf numFmtId="0" fontId="2" fillId="0" borderId="24" xfId="58" applyNumberFormat="1" applyFont="1" applyFill="1" applyBorder="1" applyAlignment="1">
      <alignment horizontal="left" vertical="top"/>
      <protection/>
    </xf>
    <xf numFmtId="0" fontId="2" fillId="0" borderId="25" xfId="0" applyFont="1" applyFill="1" applyBorder="1" applyAlignment="1">
      <alignment horizontal="justify" vertical="top" wrapText="1"/>
    </xf>
    <xf numFmtId="166" fontId="2" fillId="0" borderId="13" xfId="61" applyNumberFormat="1" applyFont="1" applyFill="1" applyBorder="1" applyAlignment="1">
      <alignment vertical="top"/>
      <protection/>
    </xf>
    <xf numFmtId="0" fontId="22" fillId="0" borderId="26" xfId="0" applyFont="1" applyFill="1" applyBorder="1" applyAlignment="1">
      <alignment horizontal="center" vertical="top" wrapText="1"/>
    </xf>
    <xf numFmtId="2" fontId="22" fillId="0" borderId="0" xfId="0" applyNumberFormat="1" applyFont="1" applyFill="1" applyBorder="1" applyAlignment="1">
      <alignment horizontal="right" vertical="top" wrapText="1"/>
    </xf>
    <xf numFmtId="2" fontId="18" fillId="0" borderId="14" xfId="61" applyNumberFormat="1" applyFont="1" applyFill="1" applyBorder="1" applyAlignment="1">
      <alignment horizontal="right" vertical="top"/>
      <protection/>
    </xf>
    <xf numFmtId="2" fontId="23" fillId="0" borderId="13" xfId="61" applyNumberFormat="1" applyFont="1" applyFill="1" applyBorder="1" applyAlignment="1">
      <alignment vertical="top"/>
      <protection/>
    </xf>
    <xf numFmtId="2" fontId="76" fillId="0" borderId="13" xfId="61" applyNumberFormat="1" applyFont="1" applyFill="1" applyBorder="1" applyAlignment="1">
      <alignment vertical="top"/>
      <protection/>
    </xf>
    <xf numFmtId="0" fontId="15" fillId="0" borderId="10" xfId="61" applyNumberFormat="1" applyFont="1" applyFill="1" applyBorder="1" applyAlignment="1">
      <alignment horizontal="center" vertical="top" wrapText="1"/>
      <protection/>
    </xf>
    <xf numFmtId="0" fontId="15" fillId="0" borderId="16" xfId="61" applyNumberFormat="1" applyFont="1" applyFill="1" applyBorder="1" applyAlignment="1">
      <alignment horizontal="center" vertical="top" wrapText="1"/>
      <protection/>
    </xf>
    <xf numFmtId="0" fontId="15" fillId="0" borderId="17" xfId="61"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16" xfId="57" applyNumberFormat="1" applyFont="1" applyFill="1" applyBorder="1" applyAlignment="1">
      <alignment horizontal="center" vertical="center" wrapText="1"/>
      <protection/>
    </xf>
    <xf numFmtId="0" fontId="12" fillId="0" borderId="17" xfId="57" applyNumberFormat="1" applyFont="1" applyFill="1" applyBorder="1" applyAlignment="1">
      <alignment horizontal="center" vertical="center" wrapText="1"/>
      <protection/>
    </xf>
    <xf numFmtId="0" fontId="77"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8" fillId="0" borderId="25" xfId="57" applyNumberFormat="1" applyFont="1" applyFill="1" applyBorder="1" applyAlignment="1" applyProtection="1">
      <alignment horizontal="center" wrapText="1"/>
      <protection locked="0"/>
    </xf>
    <xf numFmtId="0" fontId="12" fillId="33" borderId="10" xfId="61" applyNumberFormat="1" applyFont="1" applyFill="1" applyBorder="1" applyAlignment="1" applyProtection="1">
      <alignment horizontal="left" vertical="top"/>
      <protection locked="0"/>
    </xf>
    <xf numFmtId="0" fontId="12" fillId="0" borderId="16" xfId="61" applyNumberFormat="1" applyFont="1" applyFill="1" applyBorder="1" applyAlignment="1" applyProtection="1">
      <alignment horizontal="left" vertical="top"/>
      <protection locked="0"/>
    </xf>
    <xf numFmtId="0" fontId="12" fillId="0" borderId="17" xfId="61"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IWD-Final\CV%20Raman%20Hostel\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IWD-Final\CV%20Raman%20Hostel\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22"/>
  <sheetViews>
    <sheetView showGridLines="0" zoomScalePageLayoutView="0" workbookViewId="0" topLeftCell="A1">
      <selection activeCell="B8" sqref="B8:BC8"/>
    </sheetView>
  </sheetViews>
  <sheetFormatPr defaultColWidth="9.140625" defaultRowHeight="15"/>
  <cols>
    <col min="1" max="1" width="14.8515625" style="15" customWidth="1"/>
    <col min="2" max="2" width="61.00390625" style="15"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3.8515625" style="15" customWidth="1"/>
    <col min="54" max="54" width="18.8515625" style="15" hidden="1"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109" t="str">
        <f>B2&amp;" BoQ"</f>
        <v>Percentage BoQ</v>
      </c>
      <c r="B1" s="109"/>
      <c r="C1" s="109"/>
      <c r="D1" s="109"/>
      <c r="E1" s="109"/>
      <c r="F1" s="109"/>
      <c r="G1" s="109"/>
      <c r="H1" s="109"/>
      <c r="I1" s="109"/>
      <c r="J1" s="109"/>
      <c r="K1" s="109"/>
      <c r="L1" s="109"/>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21" t="s">
        <v>40</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45</v>
      </c>
      <c r="B3" s="18"/>
      <c r="C3" s="18" t="s">
        <v>44</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110" t="s">
        <v>48</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IE4" s="4"/>
      <c r="IF4" s="4"/>
      <c r="IG4" s="4"/>
      <c r="IH4" s="4"/>
      <c r="II4" s="4"/>
    </row>
    <row r="5" spans="1:243" s="3" customFormat="1" ht="30.75" customHeight="1">
      <c r="A5" s="110" t="s">
        <v>171</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IE5" s="4"/>
      <c r="IF5" s="4"/>
      <c r="IG5" s="4"/>
      <c r="IH5" s="4"/>
      <c r="II5" s="4"/>
    </row>
    <row r="6" spans="1:243" s="3" customFormat="1" ht="30.75" customHeight="1">
      <c r="A6" s="110" t="s">
        <v>172</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IE6" s="4"/>
      <c r="IF6" s="4"/>
      <c r="IG6" s="4"/>
      <c r="IH6" s="4"/>
      <c r="II6" s="4"/>
    </row>
    <row r="7" spans="1:243" s="3" customFormat="1" ht="29.25" customHeight="1" hidden="1">
      <c r="A7" s="111" t="s">
        <v>7</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IE7" s="4"/>
      <c r="IF7" s="4"/>
      <c r="IG7" s="4"/>
      <c r="IH7" s="4"/>
      <c r="II7" s="4"/>
    </row>
    <row r="8" spans="1:243" s="5" customFormat="1" ht="58.5" customHeight="1">
      <c r="A8" s="23" t="s">
        <v>47</v>
      </c>
      <c r="B8" s="112"/>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4"/>
      <c r="IE8" s="6"/>
      <c r="IF8" s="6"/>
      <c r="IG8" s="6"/>
      <c r="IH8" s="6"/>
      <c r="II8" s="6"/>
    </row>
    <row r="9" spans="1:243" s="7" customFormat="1" ht="61.5" customHeight="1">
      <c r="A9" s="106" t="s">
        <v>50</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8"/>
      <c r="IE9" s="8"/>
      <c r="IF9" s="8"/>
      <c r="IG9" s="8"/>
      <c r="IH9" s="8"/>
      <c r="II9" s="8"/>
    </row>
    <row r="10" spans="1:243" s="9" customFormat="1" ht="18.75" customHeight="1">
      <c r="A10" s="24" t="s">
        <v>51</v>
      </c>
      <c r="B10" s="24" t="s">
        <v>52</v>
      </c>
      <c r="C10" s="24" t="s">
        <v>52</v>
      </c>
      <c r="D10" s="24" t="s">
        <v>51</v>
      </c>
      <c r="E10" s="24" t="s">
        <v>52</v>
      </c>
      <c r="F10" s="24" t="s">
        <v>8</v>
      </c>
      <c r="G10" s="24" t="s">
        <v>8</v>
      </c>
      <c r="H10" s="24" t="s">
        <v>9</v>
      </c>
      <c r="I10" s="24" t="s">
        <v>52</v>
      </c>
      <c r="J10" s="24" t="s">
        <v>51</v>
      </c>
      <c r="K10" s="24" t="s">
        <v>53</v>
      </c>
      <c r="L10" s="24" t="s">
        <v>52</v>
      </c>
      <c r="M10" s="24" t="s">
        <v>51</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51</v>
      </c>
      <c r="AU10" s="24" t="s">
        <v>51</v>
      </c>
      <c r="AV10" s="24" t="s">
        <v>9</v>
      </c>
      <c r="AW10" s="24" t="s">
        <v>9</v>
      </c>
      <c r="AX10" s="24" t="s">
        <v>51</v>
      </c>
      <c r="AY10" s="24" t="s">
        <v>51</v>
      </c>
      <c r="AZ10" s="24" t="s">
        <v>10</v>
      </c>
      <c r="BA10" s="24" t="s">
        <v>51</v>
      </c>
      <c r="BB10" s="24" t="s">
        <v>51</v>
      </c>
      <c r="BC10" s="24" t="s">
        <v>52</v>
      </c>
      <c r="IE10" s="10"/>
      <c r="IF10" s="10"/>
      <c r="IG10" s="10"/>
      <c r="IH10" s="10"/>
      <c r="II10" s="10"/>
    </row>
    <row r="11" spans="1:243" s="9" customFormat="1" ht="94.5" customHeight="1">
      <c r="A11" s="24" t="s">
        <v>0</v>
      </c>
      <c r="B11" s="24" t="s">
        <v>11</v>
      </c>
      <c r="C11" s="24" t="s">
        <v>1</v>
      </c>
      <c r="D11" s="24" t="s">
        <v>12</v>
      </c>
      <c r="E11" s="24" t="s">
        <v>13</v>
      </c>
      <c r="F11" s="24" t="s">
        <v>54</v>
      </c>
      <c r="G11" s="24"/>
      <c r="H11" s="24"/>
      <c r="I11" s="24" t="s">
        <v>14</v>
      </c>
      <c r="J11" s="24" t="s">
        <v>15</v>
      </c>
      <c r="K11" s="24" t="s">
        <v>16</v>
      </c>
      <c r="L11" s="24" t="s">
        <v>17</v>
      </c>
      <c r="M11" s="25" t="s">
        <v>55</v>
      </c>
      <c r="N11" s="24" t="s">
        <v>18</v>
      </c>
      <c r="O11" s="24" t="s">
        <v>19</v>
      </c>
      <c r="P11" s="24" t="s">
        <v>20</v>
      </c>
      <c r="Q11" s="24" t="s">
        <v>21</v>
      </c>
      <c r="R11" s="24"/>
      <c r="S11" s="24"/>
      <c r="T11" s="24" t="s">
        <v>22</v>
      </c>
      <c r="U11" s="24" t="s">
        <v>23</v>
      </c>
      <c r="V11" s="24" t="s">
        <v>24</v>
      </c>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6" t="s">
        <v>63</v>
      </c>
      <c r="BB11" s="26" t="s">
        <v>25</v>
      </c>
      <c r="BC11" s="26" t="s">
        <v>26</v>
      </c>
      <c r="IE11" s="10"/>
      <c r="IF11" s="10"/>
      <c r="IG11" s="10"/>
      <c r="IH11" s="10"/>
      <c r="II11" s="10"/>
    </row>
    <row r="12" spans="1:243" s="9" customFormat="1" ht="14.25">
      <c r="A12" s="27">
        <v>1</v>
      </c>
      <c r="B12" s="27">
        <v>2</v>
      </c>
      <c r="C12" s="27">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53</v>
      </c>
      <c r="BB12" s="27">
        <v>54</v>
      </c>
      <c r="BC12" s="27">
        <v>55</v>
      </c>
      <c r="IE12" s="10"/>
      <c r="IF12" s="10"/>
      <c r="IG12" s="10"/>
      <c r="IH12" s="10"/>
      <c r="II12" s="10"/>
    </row>
    <row r="13" spans="1:243" s="73" customFormat="1" ht="91.5" customHeight="1">
      <c r="A13" s="58">
        <v>1</v>
      </c>
      <c r="B13" s="59" t="s">
        <v>64</v>
      </c>
      <c r="C13" s="60"/>
      <c r="D13" s="61"/>
      <c r="E13" s="62"/>
      <c r="F13" s="63"/>
      <c r="G13" s="64"/>
      <c r="H13" s="64"/>
      <c r="I13" s="63"/>
      <c r="J13" s="65"/>
      <c r="K13" s="66"/>
      <c r="L13" s="66"/>
      <c r="M13" s="67"/>
      <c r="N13" s="68"/>
      <c r="O13" s="68"/>
      <c r="P13" s="69"/>
      <c r="Q13" s="68"/>
      <c r="R13" s="68"/>
      <c r="S13" s="69"/>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1"/>
      <c r="BB13" s="72"/>
      <c r="BC13" s="59"/>
      <c r="IA13" s="73">
        <v>1</v>
      </c>
      <c r="IB13" s="74" t="s">
        <v>64</v>
      </c>
      <c r="IE13" s="75"/>
      <c r="IF13" s="75" t="s">
        <v>27</v>
      </c>
      <c r="IG13" s="75" t="s">
        <v>28</v>
      </c>
      <c r="IH13" s="75">
        <v>10</v>
      </c>
      <c r="II13" s="75" t="s">
        <v>29</v>
      </c>
    </row>
    <row r="14" spans="1:243" s="73" customFormat="1" ht="25.5" customHeight="1">
      <c r="A14" s="58">
        <v>1.01</v>
      </c>
      <c r="B14" s="59" t="s">
        <v>65</v>
      </c>
      <c r="C14" s="60"/>
      <c r="D14" s="76">
        <v>28</v>
      </c>
      <c r="E14" s="62" t="s">
        <v>60</v>
      </c>
      <c r="F14" s="77">
        <v>166.4</v>
      </c>
      <c r="G14" s="78"/>
      <c r="H14" s="79"/>
      <c r="I14" s="77" t="s">
        <v>31</v>
      </c>
      <c r="J14" s="80">
        <f aca="true" t="shared" si="0" ref="J14:J32">IF(I14="Less(-)",-1,1)</f>
        <v>1</v>
      </c>
      <c r="K14" s="81" t="s">
        <v>41</v>
      </c>
      <c r="L14" s="81" t="s">
        <v>6</v>
      </c>
      <c r="M14" s="82"/>
      <c r="N14" s="78"/>
      <c r="O14" s="78"/>
      <c r="P14" s="83"/>
      <c r="Q14" s="78"/>
      <c r="R14" s="78"/>
      <c r="S14" s="83"/>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5">
        <f aca="true" t="shared" si="1" ref="BA14:BA32">total_amount_ba($B$2,$D$2,D14,F14,J14,K14,M14)</f>
        <v>4659.2</v>
      </c>
      <c r="BB14" s="86">
        <f aca="true" t="shared" si="2" ref="BB14:BB32">BA14+SUM(N14:AZ14)</f>
        <v>4659.2</v>
      </c>
      <c r="BC14" s="59" t="str">
        <f aca="true" t="shared" si="3" ref="BC14:BC32">SpellNumber(L14,BB14)</f>
        <v>INR  Four Thousand Six Hundred &amp; Fifty Nine  and Paise Twenty Only</v>
      </c>
      <c r="IA14" s="73">
        <v>1.01</v>
      </c>
      <c r="IB14" s="73" t="s">
        <v>65</v>
      </c>
      <c r="ID14" s="73">
        <v>28</v>
      </c>
      <c r="IE14" s="75" t="s">
        <v>60</v>
      </c>
      <c r="IF14" s="75" t="s">
        <v>32</v>
      </c>
      <c r="IG14" s="75" t="s">
        <v>28</v>
      </c>
      <c r="IH14" s="75">
        <v>123.223</v>
      </c>
      <c r="II14" s="75" t="s">
        <v>30</v>
      </c>
    </row>
    <row r="15" spans="1:243" s="73" customFormat="1" ht="47.25" customHeight="1">
      <c r="A15" s="58">
        <v>2</v>
      </c>
      <c r="B15" s="59" t="s">
        <v>66</v>
      </c>
      <c r="C15" s="60"/>
      <c r="D15" s="61"/>
      <c r="E15" s="62"/>
      <c r="F15" s="63"/>
      <c r="G15" s="64"/>
      <c r="H15" s="64"/>
      <c r="I15" s="63"/>
      <c r="J15" s="65"/>
      <c r="K15" s="66"/>
      <c r="L15" s="66"/>
      <c r="M15" s="67"/>
      <c r="N15" s="68"/>
      <c r="O15" s="68"/>
      <c r="P15" s="69"/>
      <c r="Q15" s="68"/>
      <c r="R15" s="68"/>
      <c r="S15" s="69"/>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1"/>
      <c r="BB15" s="72"/>
      <c r="BC15" s="59"/>
      <c r="IA15" s="73">
        <v>2</v>
      </c>
      <c r="IB15" s="74" t="s">
        <v>66</v>
      </c>
      <c r="IE15" s="75"/>
      <c r="IF15" s="75" t="s">
        <v>27</v>
      </c>
      <c r="IG15" s="75" t="s">
        <v>28</v>
      </c>
      <c r="IH15" s="75">
        <v>10</v>
      </c>
      <c r="II15" s="75" t="s">
        <v>29</v>
      </c>
    </row>
    <row r="16" spans="1:243" s="73" customFormat="1" ht="35.25" customHeight="1">
      <c r="A16" s="58">
        <v>2.01</v>
      </c>
      <c r="B16" s="59" t="s">
        <v>67</v>
      </c>
      <c r="C16" s="60"/>
      <c r="D16" s="76">
        <v>4</v>
      </c>
      <c r="E16" s="62" t="s">
        <v>60</v>
      </c>
      <c r="F16" s="77">
        <v>5582.85</v>
      </c>
      <c r="G16" s="78"/>
      <c r="H16" s="78"/>
      <c r="I16" s="77" t="s">
        <v>31</v>
      </c>
      <c r="J16" s="80">
        <f t="shared" si="0"/>
        <v>1</v>
      </c>
      <c r="K16" s="81" t="s">
        <v>41</v>
      </c>
      <c r="L16" s="81" t="s">
        <v>6</v>
      </c>
      <c r="M16" s="87"/>
      <c r="N16" s="78"/>
      <c r="O16" s="78"/>
      <c r="P16" s="83"/>
      <c r="Q16" s="78"/>
      <c r="R16" s="78"/>
      <c r="S16" s="83"/>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5">
        <f t="shared" si="1"/>
        <v>22331.4</v>
      </c>
      <c r="BB16" s="86">
        <f t="shared" si="2"/>
        <v>22331.4</v>
      </c>
      <c r="BC16" s="59" t="str">
        <f t="shared" si="3"/>
        <v>INR  Twenty Two Thousand Three Hundred &amp; Thirty One  and Paise Forty Only</v>
      </c>
      <c r="IA16" s="73">
        <v>2.01</v>
      </c>
      <c r="IB16" s="73" t="s">
        <v>67</v>
      </c>
      <c r="ID16" s="73">
        <v>4</v>
      </c>
      <c r="IE16" s="75" t="s">
        <v>60</v>
      </c>
      <c r="IF16" s="75" t="s">
        <v>33</v>
      </c>
      <c r="IG16" s="75" t="s">
        <v>34</v>
      </c>
      <c r="IH16" s="75">
        <v>213</v>
      </c>
      <c r="II16" s="75" t="s">
        <v>30</v>
      </c>
    </row>
    <row r="17" spans="1:243" s="73" customFormat="1" ht="53.25" customHeight="1">
      <c r="A17" s="58">
        <v>3</v>
      </c>
      <c r="B17" s="59" t="s">
        <v>68</v>
      </c>
      <c r="C17" s="60"/>
      <c r="D17" s="76">
        <v>55</v>
      </c>
      <c r="E17" s="62" t="s">
        <v>60</v>
      </c>
      <c r="F17" s="77">
        <v>125.75</v>
      </c>
      <c r="G17" s="78"/>
      <c r="H17" s="78"/>
      <c r="I17" s="77" t="s">
        <v>31</v>
      </c>
      <c r="J17" s="80">
        <f t="shared" si="0"/>
        <v>1</v>
      </c>
      <c r="K17" s="81" t="s">
        <v>41</v>
      </c>
      <c r="L17" s="81" t="s">
        <v>6</v>
      </c>
      <c r="M17" s="87"/>
      <c r="N17" s="78"/>
      <c r="O17" s="78"/>
      <c r="P17" s="83"/>
      <c r="Q17" s="78"/>
      <c r="R17" s="78"/>
      <c r="S17" s="83"/>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5">
        <f t="shared" si="1"/>
        <v>6916.25</v>
      </c>
      <c r="BB17" s="86">
        <f t="shared" si="2"/>
        <v>6916.25</v>
      </c>
      <c r="BC17" s="59" t="str">
        <f t="shared" si="3"/>
        <v>INR  Six Thousand Nine Hundred &amp; Sixteen  and Paise Twenty Five Only</v>
      </c>
      <c r="IA17" s="73">
        <v>3</v>
      </c>
      <c r="IB17" s="73" t="s">
        <v>68</v>
      </c>
      <c r="ID17" s="73">
        <v>55</v>
      </c>
      <c r="IE17" s="75" t="s">
        <v>60</v>
      </c>
      <c r="IF17" s="75" t="s">
        <v>27</v>
      </c>
      <c r="IG17" s="75" t="s">
        <v>35</v>
      </c>
      <c r="IH17" s="75">
        <v>10</v>
      </c>
      <c r="II17" s="75" t="s">
        <v>30</v>
      </c>
    </row>
    <row r="18" spans="1:243" s="73" customFormat="1" ht="33.75" customHeight="1">
      <c r="A18" s="58">
        <v>4</v>
      </c>
      <c r="B18" s="59" t="s">
        <v>69</v>
      </c>
      <c r="C18" s="60"/>
      <c r="D18" s="76">
        <v>28</v>
      </c>
      <c r="E18" s="62" t="s">
        <v>60</v>
      </c>
      <c r="F18" s="77">
        <v>10.7</v>
      </c>
      <c r="G18" s="78"/>
      <c r="H18" s="78"/>
      <c r="I18" s="77" t="s">
        <v>31</v>
      </c>
      <c r="J18" s="80">
        <f t="shared" si="0"/>
        <v>1</v>
      </c>
      <c r="K18" s="81" t="s">
        <v>41</v>
      </c>
      <c r="L18" s="81" t="s">
        <v>6</v>
      </c>
      <c r="M18" s="87"/>
      <c r="N18" s="78"/>
      <c r="O18" s="78"/>
      <c r="P18" s="83"/>
      <c r="Q18" s="78"/>
      <c r="R18" s="78"/>
      <c r="S18" s="83"/>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5">
        <f t="shared" si="1"/>
        <v>299.6</v>
      </c>
      <c r="BB18" s="86">
        <f t="shared" si="2"/>
        <v>299.6</v>
      </c>
      <c r="BC18" s="59" t="str">
        <f t="shared" si="3"/>
        <v>INR  Two Hundred &amp; Ninety Nine  and Paise Sixty Only</v>
      </c>
      <c r="IA18" s="73">
        <v>4</v>
      </c>
      <c r="IB18" s="73" t="s">
        <v>69</v>
      </c>
      <c r="ID18" s="73">
        <v>28</v>
      </c>
      <c r="IE18" s="75" t="s">
        <v>60</v>
      </c>
      <c r="IF18" s="75" t="s">
        <v>36</v>
      </c>
      <c r="IG18" s="75" t="s">
        <v>37</v>
      </c>
      <c r="IH18" s="75">
        <v>10</v>
      </c>
      <c r="II18" s="75" t="s">
        <v>30</v>
      </c>
    </row>
    <row r="19" spans="1:243" s="73" customFormat="1" ht="47.25" customHeight="1">
      <c r="A19" s="58">
        <v>5</v>
      </c>
      <c r="B19" s="59" t="s">
        <v>70</v>
      </c>
      <c r="C19" s="60"/>
      <c r="D19" s="61"/>
      <c r="E19" s="62"/>
      <c r="F19" s="63"/>
      <c r="G19" s="64"/>
      <c r="H19" s="64"/>
      <c r="I19" s="63"/>
      <c r="J19" s="65"/>
      <c r="K19" s="66"/>
      <c r="L19" s="66"/>
      <c r="M19" s="67"/>
      <c r="N19" s="68"/>
      <c r="O19" s="68"/>
      <c r="P19" s="69"/>
      <c r="Q19" s="68"/>
      <c r="R19" s="68"/>
      <c r="S19" s="69"/>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1"/>
      <c r="BB19" s="72"/>
      <c r="BC19" s="59"/>
      <c r="IA19" s="73">
        <v>5</v>
      </c>
      <c r="IB19" s="74" t="s">
        <v>70</v>
      </c>
      <c r="IE19" s="75"/>
      <c r="IF19" s="75" t="s">
        <v>27</v>
      </c>
      <c r="IG19" s="75" t="s">
        <v>28</v>
      </c>
      <c r="IH19" s="75">
        <v>10</v>
      </c>
      <c r="II19" s="75" t="s">
        <v>29</v>
      </c>
    </row>
    <row r="20" spans="1:243" s="73" customFormat="1" ht="28.5" customHeight="1">
      <c r="A20" s="58">
        <v>5.01</v>
      </c>
      <c r="B20" s="59" t="s">
        <v>71</v>
      </c>
      <c r="C20" s="60"/>
      <c r="D20" s="76">
        <v>17</v>
      </c>
      <c r="E20" s="62" t="s">
        <v>72</v>
      </c>
      <c r="F20" s="77">
        <v>90.25</v>
      </c>
      <c r="G20" s="78"/>
      <c r="H20" s="78"/>
      <c r="I20" s="77" t="s">
        <v>31</v>
      </c>
      <c r="J20" s="80">
        <f t="shared" si="0"/>
        <v>1</v>
      </c>
      <c r="K20" s="81" t="s">
        <v>41</v>
      </c>
      <c r="L20" s="81" t="s">
        <v>6</v>
      </c>
      <c r="M20" s="87"/>
      <c r="N20" s="78"/>
      <c r="O20" s="78"/>
      <c r="P20" s="83"/>
      <c r="Q20" s="78"/>
      <c r="R20" s="78"/>
      <c r="S20" s="83"/>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5">
        <f t="shared" si="1"/>
        <v>1534.25</v>
      </c>
      <c r="BB20" s="86">
        <f t="shared" si="2"/>
        <v>1534.25</v>
      </c>
      <c r="BC20" s="59" t="str">
        <f t="shared" si="3"/>
        <v>INR  One Thousand Five Hundred &amp; Thirty Four  and Paise Twenty Five Only</v>
      </c>
      <c r="IA20" s="73">
        <v>5.01</v>
      </c>
      <c r="IB20" s="73" t="s">
        <v>71</v>
      </c>
      <c r="ID20" s="73">
        <v>17</v>
      </c>
      <c r="IE20" s="75" t="s">
        <v>72</v>
      </c>
      <c r="IF20" s="75" t="s">
        <v>32</v>
      </c>
      <c r="IG20" s="75" t="s">
        <v>28</v>
      </c>
      <c r="IH20" s="75">
        <v>123.223</v>
      </c>
      <c r="II20" s="75" t="s">
        <v>30</v>
      </c>
    </row>
    <row r="21" spans="1:243" s="73" customFormat="1" ht="26.25" customHeight="1">
      <c r="A21" s="58">
        <v>6</v>
      </c>
      <c r="B21" s="59" t="s">
        <v>73</v>
      </c>
      <c r="C21" s="60"/>
      <c r="D21" s="61"/>
      <c r="E21" s="62"/>
      <c r="F21" s="63"/>
      <c r="G21" s="64"/>
      <c r="H21" s="64"/>
      <c r="I21" s="63"/>
      <c r="J21" s="65"/>
      <c r="K21" s="66"/>
      <c r="L21" s="66"/>
      <c r="M21" s="67"/>
      <c r="N21" s="68"/>
      <c r="O21" s="68"/>
      <c r="P21" s="69"/>
      <c r="Q21" s="68"/>
      <c r="R21" s="68"/>
      <c r="S21" s="69"/>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1"/>
      <c r="BB21" s="72"/>
      <c r="BC21" s="59"/>
      <c r="IA21" s="73">
        <v>6</v>
      </c>
      <c r="IB21" s="74" t="s">
        <v>73</v>
      </c>
      <c r="IE21" s="75"/>
      <c r="IF21" s="75" t="s">
        <v>27</v>
      </c>
      <c r="IG21" s="75" t="s">
        <v>28</v>
      </c>
      <c r="IH21" s="75">
        <v>10</v>
      </c>
      <c r="II21" s="75" t="s">
        <v>29</v>
      </c>
    </row>
    <row r="22" spans="1:243" s="73" customFormat="1" ht="21.75" customHeight="1">
      <c r="A22" s="58">
        <v>6.01</v>
      </c>
      <c r="B22" s="59" t="s">
        <v>74</v>
      </c>
      <c r="C22" s="60"/>
      <c r="D22" s="76">
        <v>190</v>
      </c>
      <c r="E22" s="62" t="s">
        <v>49</v>
      </c>
      <c r="F22" s="77">
        <v>168.25</v>
      </c>
      <c r="G22" s="78"/>
      <c r="H22" s="78"/>
      <c r="I22" s="77" t="s">
        <v>31</v>
      </c>
      <c r="J22" s="80">
        <f t="shared" si="0"/>
        <v>1</v>
      </c>
      <c r="K22" s="81" t="s">
        <v>41</v>
      </c>
      <c r="L22" s="81" t="s">
        <v>6</v>
      </c>
      <c r="M22" s="87"/>
      <c r="N22" s="78"/>
      <c r="O22" s="78"/>
      <c r="P22" s="83"/>
      <c r="Q22" s="78"/>
      <c r="R22" s="78"/>
      <c r="S22" s="83"/>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8"/>
      <c r="AV22" s="84"/>
      <c r="AW22" s="84"/>
      <c r="AX22" s="84"/>
      <c r="AY22" s="84"/>
      <c r="AZ22" s="84"/>
      <c r="BA22" s="85">
        <f t="shared" si="1"/>
        <v>31967.5</v>
      </c>
      <c r="BB22" s="86">
        <f t="shared" si="2"/>
        <v>31967.5</v>
      </c>
      <c r="BC22" s="59" t="str">
        <f t="shared" si="3"/>
        <v>INR  Thirty One Thousand Nine Hundred &amp; Sixty Seven  and Paise Fifty Only</v>
      </c>
      <c r="IA22" s="73">
        <v>6.01</v>
      </c>
      <c r="IB22" s="73" t="s">
        <v>74</v>
      </c>
      <c r="ID22" s="73">
        <v>190</v>
      </c>
      <c r="IE22" s="75" t="s">
        <v>49</v>
      </c>
      <c r="IF22" s="75" t="s">
        <v>33</v>
      </c>
      <c r="IG22" s="75" t="s">
        <v>34</v>
      </c>
      <c r="IH22" s="75">
        <v>213</v>
      </c>
      <c r="II22" s="75" t="s">
        <v>30</v>
      </c>
    </row>
    <row r="23" spans="1:243" s="73" customFormat="1" ht="30" customHeight="1">
      <c r="A23" s="58">
        <v>7</v>
      </c>
      <c r="B23" s="59" t="s">
        <v>75</v>
      </c>
      <c r="C23" s="60"/>
      <c r="D23" s="61"/>
      <c r="E23" s="62"/>
      <c r="F23" s="63"/>
      <c r="G23" s="64"/>
      <c r="H23" s="64"/>
      <c r="I23" s="63"/>
      <c r="J23" s="65"/>
      <c r="K23" s="66"/>
      <c r="L23" s="66"/>
      <c r="M23" s="67"/>
      <c r="N23" s="68"/>
      <c r="O23" s="68"/>
      <c r="P23" s="69"/>
      <c r="Q23" s="68"/>
      <c r="R23" s="68"/>
      <c r="S23" s="69"/>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1"/>
      <c r="BB23" s="72"/>
      <c r="BC23" s="59"/>
      <c r="IA23" s="73">
        <v>7</v>
      </c>
      <c r="IB23" s="74" t="s">
        <v>75</v>
      </c>
      <c r="IE23" s="75"/>
      <c r="IF23" s="75" t="s">
        <v>27</v>
      </c>
      <c r="IG23" s="75" t="s">
        <v>28</v>
      </c>
      <c r="IH23" s="75">
        <v>10</v>
      </c>
      <c r="II23" s="75" t="s">
        <v>29</v>
      </c>
    </row>
    <row r="24" spans="1:243" s="73" customFormat="1" ht="46.5" customHeight="1">
      <c r="A24" s="58">
        <v>7.01</v>
      </c>
      <c r="B24" s="89" t="s">
        <v>76</v>
      </c>
      <c r="C24" s="60"/>
      <c r="D24" s="76">
        <v>13</v>
      </c>
      <c r="E24" s="62" t="s">
        <v>49</v>
      </c>
      <c r="F24" s="77">
        <v>96.05</v>
      </c>
      <c r="G24" s="78"/>
      <c r="H24" s="78"/>
      <c r="I24" s="77" t="s">
        <v>31</v>
      </c>
      <c r="J24" s="80">
        <f t="shared" si="0"/>
        <v>1</v>
      </c>
      <c r="K24" s="81" t="s">
        <v>41</v>
      </c>
      <c r="L24" s="81" t="s">
        <v>6</v>
      </c>
      <c r="M24" s="87"/>
      <c r="N24" s="78"/>
      <c r="O24" s="78"/>
      <c r="P24" s="83"/>
      <c r="Q24" s="78"/>
      <c r="R24" s="78"/>
      <c r="S24" s="83"/>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5">
        <f t="shared" si="1"/>
        <v>1248.65</v>
      </c>
      <c r="BB24" s="86">
        <f t="shared" si="2"/>
        <v>1248.65</v>
      </c>
      <c r="BC24" s="59" t="str">
        <f t="shared" si="3"/>
        <v>INR  One Thousand Two Hundred &amp; Forty Eight  and Paise Sixty Five Only</v>
      </c>
      <c r="IA24" s="73">
        <v>7.01</v>
      </c>
      <c r="IB24" s="73" t="s">
        <v>76</v>
      </c>
      <c r="ID24" s="73">
        <v>13</v>
      </c>
      <c r="IE24" s="75" t="s">
        <v>49</v>
      </c>
      <c r="IF24" s="75" t="s">
        <v>27</v>
      </c>
      <c r="IG24" s="75" t="s">
        <v>35</v>
      </c>
      <c r="IH24" s="75">
        <v>10</v>
      </c>
      <c r="II24" s="75" t="s">
        <v>30</v>
      </c>
    </row>
    <row r="25" spans="1:243" s="73" customFormat="1" ht="47.25" customHeight="1">
      <c r="A25" s="58">
        <v>8</v>
      </c>
      <c r="B25" s="59" t="s">
        <v>77</v>
      </c>
      <c r="C25" s="60"/>
      <c r="D25" s="61"/>
      <c r="E25" s="62"/>
      <c r="F25" s="63"/>
      <c r="G25" s="64"/>
      <c r="H25" s="64"/>
      <c r="I25" s="63"/>
      <c r="J25" s="65"/>
      <c r="K25" s="66"/>
      <c r="L25" s="66"/>
      <c r="M25" s="67"/>
      <c r="N25" s="68"/>
      <c r="O25" s="68"/>
      <c r="P25" s="69"/>
      <c r="Q25" s="68"/>
      <c r="R25" s="68"/>
      <c r="S25" s="69"/>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1"/>
      <c r="BB25" s="72"/>
      <c r="BC25" s="59"/>
      <c r="IA25" s="73">
        <v>8</v>
      </c>
      <c r="IB25" s="74" t="s">
        <v>77</v>
      </c>
      <c r="IE25" s="75"/>
      <c r="IF25" s="75" t="s">
        <v>27</v>
      </c>
      <c r="IG25" s="75" t="s">
        <v>28</v>
      </c>
      <c r="IH25" s="75">
        <v>10</v>
      </c>
      <c r="II25" s="75" t="s">
        <v>29</v>
      </c>
    </row>
    <row r="26" spans="1:243" s="73" customFormat="1" ht="32.25" customHeight="1">
      <c r="A26" s="58">
        <v>8.01</v>
      </c>
      <c r="B26" s="89" t="s">
        <v>78</v>
      </c>
      <c r="C26" s="60"/>
      <c r="D26" s="76">
        <v>16</v>
      </c>
      <c r="E26" s="62" t="s">
        <v>49</v>
      </c>
      <c r="F26" s="77">
        <v>31.55</v>
      </c>
      <c r="G26" s="78"/>
      <c r="H26" s="78"/>
      <c r="I26" s="77" t="s">
        <v>31</v>
      </c>
      <c r="J26" s="80">
        <f t="shared" si="0"/>
        <v>1</v>
      </c>
      <c r="K26" s="81" t="s">
        <v>41</v>
      </c>
      <c r="L26" s="81" t="s">
        <v>6</v>
      </c>
      <c r="M26" s="87"/>
      <c r="N26" s="78"/>
      <c r="O26" s="78"/>
      <c r="P26" s="83"/>
      <c r="Q26" s="78"/>
      <c r="R26" s="78"/>
      <c r="S26" s="83"/>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5">
        <f t="shared" si="1"/>
        <v>504.8</v>
      </c>
      <c r="BB26" s="86">
        <f t="shared" si="2"/>
        <v>504.8</v>
      </c>
      <c r="BC26" s="59" t="str">
        <f t="shared" si="3"/>
        <v>INR  Five Hundred &amp; Four  and Paise Eighty Only</v>
      </c>
      <c r="IA26" s="73">
        <v>8.01</v>
      </c>
      <c r="IB26" s="73" t="s">
        <v>78</v>
      </c>
      <c r="ID26" s="73">
        <v>16</v>
      </c>
      <c r="IE26" s="75" t="s">
        <v>49</v>
      </c>
      <c r="IF26" s="75" t="s">
        <v>36</v>
      </c>
      <c r="IG26" s="75" t="s">
        <v>37</v>
      </c>
      <c r="IH26" s="75">
        <v>10</v>
      </c>
      <c r="II26" s="75" t="s">
        <v>30</v>
      </c>
    </row>
    <row r="27" spans="1:243" s="73" customFormat="1" ht="48" customHeight="1">
      <c r="A27" s="58">
        <v>9</v>
      </c>
      <c r="B27" s="59" t="s">
        <v>79</v>
      </c>
      <c r="C27" s="60"/>
      <c r="D27" s="76">
        <v>16</v>
      </c>
      <c r="E27" s="62" t="s">
        <v>49</v>
      </c>
      <c r="F27" s="77">
        <v>22.4</v>
      </c>
      <c r="G27" s="78"/>
      <c r="H27" s="78"/>
      <c r="I27" s="77" t="s">
        <v>31</v>
      </c>
      <c r="J27" s="80">
        <f t="shared" si="0"/>
        <v>1</v>
      </c>
      <c r="K27" s="81" t="s">
        <v>41</v>
      </c>
      <c r="L27" s="81" t="s">
        <v>6</v>
      </c>
      <c r="M27" s="87"/>
      <c r="N27" s="78"/>
      <c r="O27" s="78"/>
      <c r="P27" s="83"/>
      <c r="Q27" s="78"/>
      <c r="R27" s="78"/>
      <c r="S27" s="83"/>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5">
        <f t="shared" si="1"/>
        <v>358.4</v>
      </c>
      <c r="BB27" s="86">
        <f t="shared" si="2"/>
        <v>358.4</v>
      </c>
      <c r="BC27" s="59" t="str">
        <f t="shared" si="3"/>
        <v>INR  Three Hundred &amp; Fifty Eight  and Paise Forty Only</v>
      </c>
      <c r="IA27" s="73">
        <v>9</v>
      </c>
      <c r="IB27" s="73" t="s">
        <v>79</v>
      </c>
      <c r="ID27" s="73">
        <v>16</v>
      </c>
      <c r="IE27" s="75" t="s">
        <v>49</v>
      </c>
      <c r="IF27" s="75" t="s">
        <v>32</v>
      </c>
      <c r="IG27" s="75" t="s">
        <v>28</v>
      </c>
      <c r="IH27" s="75">
        <v>123.223</v>
      </c>
      <c r="II27" s="75" t="s">
        <v>30</v>
      </c>
    </row>
    <row r="28" spans="1:243" s="73" customFormat="1" ht="45" customHeight="1">
      <c r="A28" s="58">
        <v>10</v>
      </c>
      <c r="B28" s="59" t="s">
        <v>80</v>
      </c>
      <c r="C28" s="60"/>
      <c r="D28" s="61"/>
      <c r="E28" s="62"/>
      <c r="F28" s="63"/>
      <c r="G28" s="64"/>
      <c r="H28" s="64"/>
      <c r="I28" s="63"/>
      <c r="J28" s="65"/>
      <c r="K28" s="66"/>
      <c r="L28" s="66"/>
      <c r="M28" s="67"/>
      <c r="N28" s="68"/>
      <c r="O28" s="68"/>
      <c r="P28" s="69"/>
      <c r="Q28" s="68"/>
      <c r="R28" s="68"/>
      <c r="S28" s="69"/>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1"/>
      <c r="BB28" s="72"/>
      <c r="BC28" s="59"/>
      <c r="IA28" s="73">
        <v>10</v>
      </c>
      <c r="IB28" s="74" t="s">
        <v>80</v>
      </c>
      <c r="IE28" s="75"/>
      <c r="IF28" s="75" t="s">
        <v>27</v>
      </c>
      <c r="IG28" s="75" t="s">
        <v>28</v>
      </c>
      <c r="IH28" s="75">
        <v>10</v>
      </c>
      <c r="II28" s="75" t="s">
        <v>29</v>
      </c>
    </row>
    <row r="29" spans="1:243" s="73" customFormat="1" ht="35.25" customHeight="1">
      <c r="A29" s="58">
        <v>10.01</v>
      </c>
      <c r="B29" s="59" t="s">
        <v>81</v>
      </c>
      <c r="C29" s="60"/>
      <c r="D29" s="76">
        <v>1</v>
      </c>
      <c r="E29" s="62" t="s">
        <v>60</v>
      </c>
      <c r="F29" s="77">
        <v>997.05</v>
      </c>
      <c r="G29" s="78"/>
      <c r="H29" s="78"/>
      <c r="I29" s="77" t="s">
        <v>31</v>
      </c>
      <c r="J29" s="80">
        <f>IF(I29="Less(-)",-1,1)</f>
        <v>1</v>
      </c>
      <c r="K29" s="81" t="s">
        <v>41</v>
      </c>
      <c r="L29" s="81" t="s">
        <v>6</v>
      </c>
      <c r="M29" s="87"/>
      <c r="N29" s="78"/>
      <c r="O29" s="78"/>
      <c r="P29" s="83"/>
      <c r="Q29" s="78"/>
      <c r="R29" s="78"/>
      <c r="S29" s="83"/>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5">
        <f>total_amount_ba($B$2,$D$2,D29,F29,J29,K29,M29)</f>
        <v>997.05</v>
      </c>
      <c r="BB29" s="86">
        <f>BA29+SUM(N29:AZ29)</f>
        <v>997.05</v>
      </c>
      <c r="BC29" s="59" t="str">
        <f>SpellNumber(L29,BB29)</f>
        <v>INR  Nine Hundred &amp; Ninety Seven  and Paise Five Only</v>
      </c>
      <c r="IA29" s="73">
        <v>10.01</v>
      </c>
      <c r="IB29" s="73" t="s">
        <v>81</v>
      </c>
      <c r="ID29" s="73">
        <v>1</v>
      </c>
      <c r="IE29" s="75" t="s">
        <v>60</v>
      </c>
      <c r="IF29" s="75" t="s">
        <v>32</v>
      </c>
      <c r="IG29" s="75" t="s">
        <v>28</v>
      </c>
      <c r="IH29" s="75">
        <v>123.223</v>
      </c>
      <c r="II29" s="75" t="s">
        <v>30</v>
      </c>
    </row>
    <row r="30" spans="1:243" s="73" customFormat="1" ht="58.5" customHeight="1">
      <c r="A30" s="58">
        <v>11</v>
      </c>
      <c r="B30" s="59" t="s">
        <v>82</v>
      </c>
      <c r="C30" s="60"/>
      <c r="D30" s="61"/>
      <c r="E30" s="62"/>
      <c r="F30" s="63"/>
      <c r="G30" s="64"/>
      <c r="H30" s="64"/>
      <c r="I30" s="63"/>
      <c r="J30" s="65"/>
      <c r="K30" s="66"/>
      <c r="L30" s="66"/>
      <c r="M30" s="67"/>
      <c r="N30" s="68"/>
      <c r="O30" s="68"/>
      <c r="P30" s="69"/>
      <c r="Q30" s="68"/>
      <c r="R30" s="68"/>
      <c r="S30" s="69"/>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1"/>
      <c r="BB30" s="72"/>
      <c r="BC30" s="59"/>
      <c r="IA30" s="73">
        <v>11</v>
      </c>
      <c r="IB30" s="74" t="s">
        <v>82</v>
      </c>
      <c r="IE30" s="75"/>
      <c r="IF30" s="75" t="s">
        <v>27</v>
      </c>
      <c r="IG30" s="75" t="s">
        <v>28</v>
      </c>
      <c r="IH30" s="75">
        <v>10</v>
      </c>
      <c r="II30" s="75" t="s">
        <v>29</v>
      </c>
    </row>
    <row r="31" spans="1:243" s="73" customFormat="1" ht="28.5">
      <c r="A31" s="58">
        <v>11.01</v>
      </c>
      <c r="B31" s="59" t="s">
        <v>83</v>
      </c>
      <c r="C31" s="60"/>
      <c r="D31" s="76">
        <v>2</v>
      </c>
      <c r="E31" s="62" t="s">
        <v>60</v>
      </c>
      <c r="F31" s="77">
        <v>842.75</v>
      </c>
      <c r="G31" s="78"/>
      <c r="H31" s="78"/>
      <c r="I31" s="77" t="s">
        <v>31</v>
      </c>
      <c r="J31" s="80">
        <f>IF(I31="Less(-)",-1,1)</f>
        <v>1</v>
      </c>
      <c r="K31" s="81" t="s">
        <v>41</v>
      </c>
      <c r="L31" s="81" t="s">
        <v>6</v>
      </c>
      <c r="M31" s="87"/>
      <c r="N31" s="78"/>
      <c r="O31" s="78"/>
      <c r="P31" s="83"/>
      <c r="Q31" s="78"/>
      <c r="R31" s="78"/>
      <c r="S31" s="83"/>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5">
        <f>total_amount_ba($B$2,$D$2,D31,F31,J31,K31,M31)</f>
        <v>1685.5</v>
      </c>
      <c r="BB31" s="86">
        <f>BA31+SUM(N31:AZ31)</f>
        <v>1685.5</v>
      </c>
      <c r="BC31" s="59" t="str">
        <f>SpellNumber(L31,BB31)</f>
        <v>INR  One Thousand Six Hundred &amp; Eighty Five  and Paise Fifty Only</v>
      </c>
      <c r="IA31" s="73">
        <v>11.01</v>
      </c>
      <c r="IB31" s="73" t="s">
        <v>83</v>
      </c>
      <c r="ID31" s="73">
        <v>2</v>
      </c>
      <c r="IE31" s="75" t="s">
        <v>60</v>
      </c>
      <c r="IF31" s="75" t="s">
        <v>32</v>
      </c>
      <c r="IG31" s="75" t="s">
        <v>28</v>
      </c>
      <c r="IH31" s="75">
        <v>123.223</v>
      </c>
      <c r="II31" s="75" t="s">
        <v>30</v>
      </c>
    </row>
    <row r="32" spans="1:243" s="73" customFormat="1" ht="191.25" customHeight="1">
      <c r="A32" s="58">
        <v>12</v>
      </c>
      <c r="B32" s="89" t="s">
        <v>84</v>
      </c>
      <c r="C32" s="60"/>
      <c r="D32" s="76">
        <v>45</v>
      </c>
      <c r="E32" s="62" t="s">
        <v>49</v>
      </c>
      <c r="F32" s="77">
        <v>505.9</v>
      </c>
      <c r="G32" s="78"/>
      <c r="H32" s="78"/>
      <c r="I32" s="77" t="s">
        <v>31</v>
      </c>
      <c r="J32" s="80">
        <f t="shared" si="0"/>
        <v>1</v>
      </c>
      <c r="K32" s="81" t="s">
        <v>41</v>
      </c>
      <c r="L32" s="81" t="s">
        <v>6</v>
      </c>
      <c r="M32" s="87"/>
      <c r="N32" s="78"/>
      <c r="O32" s="78"/>
      <c r="P32" s="83"/>
      <c r="Q32" s="78"/>
      <c r="R32" s="78"/>
      <c r="S32" s="83"/>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5">
        <f t="shared" si="1"/>
        <v>22765.5</v>
      </c>
      <c r="BB32" s="86">
        <f t="shared" si="2"/>
        <v>22765.5</v>
      </c>
      <c r="BC32" s="59" t="str">
        <f t="shared" si="3"/>
        <v>INR  Twenty Two Thousand Seven Hundred &amp; Sixty Five  and Paise Fifty Only</v>
      </c>
      <c r="IA32" s="73">
        <v>12</v>
      </c>
      <c r="IB32" s="73" t="s">
        <v>84</v>
      </c>
      <c r="ID32" s="73">
        <v>45</v>
      </c>
      <c r="IE32" s="75" t="s">
        <v>49</v>
      </c>
      <c r="IF32" s="75" t="s">
        <v>27</v>
      </c>
      <c r="IG32" s="75" t="s">
        <v>35</v>
      </c>
      <c r="IH32" s="75">
        <v>10</v>
      </c>
      <c r="II32" s="75" t="s">
        <v>30</v>
      </c>
    </row>
    <row r="33" spans="1:243" s="73" customFormat="1" ht="57" customHeight="1">
      <c r="A33" s="58">
        <v>13</v>
      </c>
      <c r="B33" s="59" t="s">
        <v>85</v>
      </c>
      <c r="C33" s="60"/>
      <c r="D33" s="76">
        <v>25</v>
      </c>
      <c r="E33" s="62" t="s">
        <v>56</v>
      </c>
      <c r="F33" s="77">
        <v>87.35</v>
      </c>
      <c r="G33" s="78"/>
      <c r="H33" s="78"/>
      <c r="I33" s="77" t="s">
        <v>31</v>
      </c>
      <c r="J33" s="80">
        <f>IF(I33="Less(-)",-1,1)</f>
        <v>1</v>
      </c>
      <c r="K33" s="81" t="s">
        <v>41</v>
      </c>
      <c r="L33" s="81" t="s">
        <v>6</v>
      </c>
      <c r="M33" s="87"/>
      <c r="N33" s="78"/>
      <c r="O33" s="78"/>
      <c r="P33" s="83"/>
      <c r="Q33" s="78"/>
      <c r="R33" s="78"/>
      <c r="S33" s="83"/>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5">
        <f>total_amount_ba($B$2,$D$2,D33,F33,J33,K33,M33)</f>
        <v>2183.75</v>
      </c>
      <c r="BB33" s="86">
        <f>BA33+SUM(N33:AZ33)</f>
        <v>2183.75</v>
      </c>
      <c r="BC33" s="59" t="str">
        <f>SpellNumber(L33,BB33)</f>
        <v>INR  Two Thousand One Hundred &amp; Eighty Three  and Paise Seventy Five Only</v>
      </c>
      <c r="IA33" s="73">
        <v>13</v>
      </c>
      <c r="IB33" s="73" t="s">
        <v>85</v>
      </c>
      <c r="ID33" s="73">
        <v>25</v>
      </c>
      <c r="IE33" s="75" t="s">
        <v>56</v>
      </c>
      <c r="IF33" s="75" t="s">
        <v>32</v>
      </c>
      <c r="IG33" s="75" t="s">
        <v>28</v>
      </c>
      <c r="IH33" s="75">
        <v>123.223</v>
      </c>
      <c r="II33" s="75" t="s">
        <v>30</v>
      </c>
    </row>
    <row r="34" spans="1:243" s="73" customFormat="1" ht="38.25" customHeight="1">
      <c r="A34" s="58">
        <v>14</v>
      </c>
      <c r="B34" s="59" t="s">
        <v>86</v>
      </c>
      <c r="C34" s="60"/>
      <c r="D34" s="76"/>
      <c r="E34" s="62"/>
      <c r="F34" s="77"/>
      <c r="G34" s="78"/>
      <c r="H34" s="78"/>
      <c r="I34" s="77"/>
      <c r="J34" s="80"/>
      <c r="K34" s="81"/>
      <c r="L34" s="81"/>
      <c r="M34" s="90"/>
      <c r="N34" s="78"/>
      <c r="O34" s="78"/>
      <c r="P34" s="83"/>
      <c r="Q34" s="78"/>
      <c r="R34" s="78"/>
      <c r="S34" s="83"/>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5"/>
      <c r="BB34" s="86"/>
      <c r="BC34" s="59"/>
      <c r="IA34" s="73">
        <v>14</v>
      </c>
      <c r="IB34" s="74" t="s">
        <v>86</v>
      </c>
      <c r="IE34" s="75"/>
      <c r="IF34" s="75" t="s">
        <v>36</v>
      </c>
      <c r="IG34" s="75" t="s">
        <v>37</v>
      </c>
      <c r="IH34" s="75">
        <v>10</v>
      </c>
      <c r="II34" s="75" t="s">
        <v>30</v>
      </c>
    </row>
    <row r="35" spans="1:243" s="73" customFormat="1" ht="44.25" customHeight="1">
      <c r="A35" s="58">
        <v>14.01</v>
      </c>
      <c r="B35" s="59" t="s">
        <v>87</v>
      </c>
      <c r="C35" s="60"/>
      <c r="D35" s="76">
        <v>25</v>
      </c>
      <c r="E35" s="62" t="s">
        <v>49</v>
      </c>
      <c r="F35" s="77">
        <v>93.7</v>
      </c>
      <c r="G35" s="78"/>
      <c r="H35" s="78"/>
      <c r="I35" s="77" t="s">
        <v>31</v>
      </c>
      <c r="J35" s="80">
        <f>IF(I35="Less(-)",-1,1)</f>
        <v>1</v>
      </c>
      <c r="K35" s="81" t="s">
        <v>41</v>
      </c>
      <c r="L35" s="81" t="s">
        <v>6</v>
      </c>
      <c r="M35" s="87"/>
      <c r="N35" s="78"/>
      <c r="O35" s="78"/>
      <c r="P35" s="83"/>
      <c r="Q35" s="78"/>
      <c r="R35" s="78"/>
      <c r="S35" s="83"/>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5">
        <f>total_amount_ba($B$2,$D$2,D35,F35,J35,K35,M35)</f>
        <v>2342.5</v>
      </c>
      <c r="BB35" s="86">
        <f>BA35+SUM(N35:AZ35)</f>
        <v>2342.5</v>
      </c>
      <c r="BC35" s="59" t="str">
        <f>SpellNumber(L35,BB35)</f>
        <v>INR  Two Thousand Three Hundred &amp; Forty Two  and Paise Fifty Only</v>
      </c>
      <c r="IA35" s="73">
        <v>14.01</v>
      </c>
      <c r="IB35" s="73" t="s">
        <v>87</v>
      </c>
      <c r="ID35" s="73">
        <v>25</v>
      </c>
      <c r="IE35" s="75" t="s">
        <v>49</v>
      </c>
      <c r="IF35" s="75" t="s">
        <v>33</v>
      </c>
      <c r="IG35" s="75" t="s">
        <v>34</v>
      </c>
      <c r="IH35" s="75">
        <v>213</v>
      </c>
      <c r="II35" s="75" t="s">
        <v>30</v>
      </c>
    </row>
    <row r="36" spans="1:243" s="73" customFormat="1" ht="45.75" customHeight="1">
      <c r="A36" s="58">
        <v>15</v>
      </c>
      <c r="B36" s="59" t="s">
        <v>88</v>
      </c>
      <c r="C36" s="60"/>
      <c r="D36" s="76"/>
      <c r="E36" s="62"/>
      <c r="F36" s="77"/>
      <c r="G36" s="78"/>
      <c r="H36" s="78"/>
      <c r="I36" s="77"/>
      <c r="J36" s="80"/>
      <c r="K36" s="81"/>
      <c r="L36" s="81"/>
      <c r="M36" s="90"/>
      <c r="N36" s="78"/>
      <c r="O36" s="78"/>
      <c r="P36" s="83"/>
      <c r="Q36" s="78"/>
      <c r="R36" s="78"/>
      <c r="S36" s="83"/>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5"/>
      <c r="BB36" s="86"/>
      <c r="BC36" s="59"/>
      <c r="IA36" s="73">
        <v>15</v>
      </c>
      <c r="IB36" s="74" t="s">
        <v>88</v>
      </c>
      <c r="IE36" s="75"/>
      <c r="IF36" s="75" t="s">
        <v>36</v>
      </c>
      <c r="IG36" s="75" t="s">
        <v>37</v>
      </c>
      <c r="IH36" s="75">
        <v>10</v>
      </c>
      <c r="II36" s="75" t="s">
        <v>30</v>
      </c>
    </row>
    <row r="37" spans="1:243" s="73" customFormat="1" ht="28.5">
      <c r="A37" s="58">
        <v>15.01</v>
      </c>
      <c r="B37" s="89" t="s">
        <v>89</v>
      </c>
      <c r="C37" s="60"/>
      <c r="D37" s="76">
        <v>18</v>
      </c>
      <c r="E37" s="62" t="s">
        <v>49</v>
      </c>
      <c r="F37" s="77">
        <v>78.4</v>
      </c>
      <c r="G37" s="78"/>
      <c r="H37" s="78"/>
      <c r="I37" s="77" t="s">
        <v>31</v>
      </c>
      <c r="J37" s="80">
        <f>IF(I37="Less(-)",-1,1)</f>
        <v>1</v>
      </c>
      <c r="K37" s="81" t="s">
        <v>41</v>
      </c>
      <c r="L37" s="81" t="s">
        <v>6</v>
      </c>
      <c r="M37" s="87"/>
      <c r="N37" s="78"/>
      <c r="O37" s="78"/>
      <c r="P37" s="83"/>
      <c r="Q37" s="78"/>
      <c r="R37" s="78"/>
      <c r="S37" s="83"/>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5">
        <f>total_amount_ba($B$2,$D$2,D37,F37,J37,K37,M37)</f>
        <v>1411.2</v>
      </c>
      <c r="BB37" s="86">
        <f>BA37+SUM(N37:AZ37)</f>
        <v>1411.2</v>
      </c>
      <c r="BC37" s="59" t="str">
        <f>SpellNumber(L37,BB37)</f>
        <v>INR  One Thousand Four Hundred &amp; Eleven  and Paise Twenty Only</v>
      </c>
      <c r="IA37" s="73">
        <v>15.01</v>
      </c>
      <c r="IB37" s="73" t="s">
        <v>89</v>
      </c>
      <c r="ID37" s="73">
        <v>18</v>
      </c>
      <c r="IE37" s="75" t="s">
        <v>49</v>
      </c>
      <c r="IF37" s="75" t="s">
        <v>27</v>
      </c>
      <c r="IG37" s="75" t="s">
        <v>35</v>
      </c>
      <c r="IH37" s="75">
        <v>10</v>
      </c>
      <c r="II37" s="75" t="s">
        <v>30</v>
      </c>
    </row>
    <row r="38" spans="1:243" s="73" customFormat="1" ht="46.5" customHeight="1">
      <c r="A38" s="58">
        <v>16</v>
      </c>
      <c r="B38" s="59" t="s">
        <v>90</v>
      </c>
      <c r="C38" s="60"/>
      <c r="D38" s="76"/>
      <c r="E38" s="62"/>
      <c r="F38" s="77"/>
      <c r="G38" s="78"/>
      <c r="H38" s="78"/>
      <c r="I38" s="77"/>
      <c r="J38" s="80"/>
      <c r="K38" s="81"/>
      <c r="L38" s="81"/>
      <c r="M38" s="90"/>
      <c r="N38" s="78"/>
      <c r="O38" s="78"/>
      <c r="P38" s="83"/>
      <c r="Q38" s="78"/>
      <c r="R38" s="78"/>
      <c r="S38" s="83"/>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5"/>
      <c r="BB38" s="86"/>
      <c r="BC38" s="59"/>
      <c r="IA38" s="73">
        <v>16</v>
      </c>
      <c r="IB38" s="74" t="s">
        <v>90</v>
      </c>
      <c r="IE38" s="75"/>
      <c r="IF38" s="75" t="s">
        <v>36</v>
      </c>
      <c r="IG38" s="75" t="s">
        <v>37</v>
      </c>
      <c r="IH38" s="75">
        <v>10</v>
      </c>
      <c r="II38" s="75" t="s">
        <v>30</v>
      </c>
    </row>
    <row r="39" spans="1:243" s="73" customFormat="1" ht="54" customHeight="1">
      <c r="A39" s="58">
        <v>16.01</v>
      </c>
      <c r="B39" s="59" t="s">
        <v>91</v>
      </c>
      <c r="C39" s="60"/>
      <c r="D39" s="76">
        <v>31</v>
      </c>
      <c r="E39" s="62" t="s">
        <v>60</v>
      </c>
      <c r="F39" s="77">
        <v>5481.95</v>
      </c>
      <c r="G39" s="78"/>
      <c r="H39" s="91"/>
      <c r="I39" s="77" t="s">
        <v>31</v>
      </c>
      <c r="J39" s="80">
        <f>IF(I39="Less(-)",-1,1)</f>
        <v>1</v>
      </c>
      <c r="K39" s="81" t="s">
        <v>41</v>
      </c>
      <c r="L39" s="81" t="s">
        <v>6</v>
      </c>
      <c r="M39" s="87"/>
      <c r="N39" s="78"/>
      <c r="O39" s="78"/>
      <c r="P39" s="83"/>
      <c r="Q39" s="78"/>
      <c r="R39" s="78"/>
      <c r="S39" s="83"/>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5">
        <f>total_amount_ba($B$2,$D$2,D39,F39,J39,K39,M39)</f>
        <v>169940.45</v>
      </c>
      <c r="BB39" s="86">
        <f>BA39+SUM(N39:AZ39)</f>
        <v>169940.45</v>
      </c>
      <c r="BC39" s="59" t="str">
        <f>SpellNumber(L39,BB39)</f>
        <v>INR  One Lakh Sixty Nine Thousand Nine Hundred &amp; Forty  and Paise Forty Five Only</v>
      </c>
      <c r="IA39" s="73">
        <v>16.01</v>
      </c>
      <c r="IB39" s="73" t="s">
        <v>91</v>
      </c>
      <c r="ID39" s="73">
        <v>31</v>
      </c>
      <c r="IE39" s="75" t="s">
        <v>60</v>
      </c>
      <c r="IF39" s="75" t="s">
        <v>36</v>
      </c>
      <c r="IG39" s="75" t="s">
        <v>37</v>
      </c>
      <c r="IH39" s="75">
        <v>10</v>
      </c>
      <c r="II39" s="75" t="s">
        <v>30</v>
      </c>
    </row>
    <row r="40" spans="1:243" s="73" customFormat="1" ht="48" customHeight="1">
      <c r="A40" s="58">
        <v>16.02</v>
      </c>
      <c r="B40" s="59" t="s">
        <v>92</v>
      </c>
      <c r="C40" s="60"/>
      <c r="D40" s="76">
        <v>17</v>
      </c>
      <c r="E40" s="62" t="s">
        <v>60</v>
      </c>
      <c r="F40" s="77">
        <v>4478.15</v>
      </c>
      <c r="G40" s="78"/>
      <c r="H40" s="91"/>
      <c r="I40" s="77" t="s">
        <v>31</v>
      </c>
      <c r="J40" s="80">
        <f>IF(I40="Less(-)",-1,1)</f>
        <v>1</v>
      </c>
      <c r="K40" s="81" t="s">
        <v>41</v>
      </c>
      <c r="L40" s="81" t="s">
        <v>6</v>
      </c>
      <c r="M40" s="87"/>
      <c r="N40" s="78"/>
      <c r="O40" s="78"/>
      <c r="P40" s="83"/>
      <c r="Q40" s="78"/>
      <c r="R40" s="78"/>
      <c r="S40" s="83"/>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5">
        <f>total_amount_ba($B$2,$D$2,D40,F40,J40,K40,M40)</f>
        <v>76128.55</v>
      </c>
      <c r="BB40" s="86">
        <f>BA40+SUM(N40:AZ40)</f>
        <v>76128.55</v>
      </c>
      <c r="BC40" s="59" t="str">
        <f>SpellNumber(L40,BB40)</f>
        <v>INR  Seventy Six Thousand One Hundred &amp; Twenty Eight  and Paise Fifty Five Only</v>
      </c>
      <c r="IA40" s="73">
        <v>16.02</v>
      </c>
      <c r="IB40" s="73" t="s">
        <v>92</v>
      </c>
      <c r="ID40" s="73">
        <v>17</v>
      </c>
      <c r="IE40" s="75" t="s">
        <v>60</v>
      </c>
      <c r="IF40" s="75" t="s">
        <v>36</v>
      </c>
      <c r="IG40" s="75" t="s">
        <v>37</v>
      </c>
      <c r="IH40" s="75">
        <v>10</v>
      </c>
      <c r="II40" s="75" t="s">
        <v>30</v>
      </c>
    </row>
    <row r="41" spans="1:243" s="73" customFormat="1" ht="35.25" customHeight="1">
      <c r="A41" s="58">
        <v>17</v>
      </c>
      <c r="B41" s="59" t="s">
        <v>93</v>
      </c>
      <c r="C41" s="60"/>
      <c r="D41" s="76"/>
      <c r="E41" s="62"/>
      <c r="F41" s="77"/>
      <c r="G41" s="78"/>
      <c r="H41" s="78"/>
      <c r="I41" s="77"/>
      <c r="J41" s="80"/>
      <c r="K41" s="81"/>
      <c r="L41" s="81"/>
      <c r="M41" s="90"/>
      <c r="N41" s="78"/>
      <c r="O41" s="78"/>
      <c r="P41" s="83"/>
      <c r="Q41" s="78"/>
      <c r="R41" s="78"/>
      <c r="S41" s="83"/>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5"/>
      <c r="BB41" s="86"/>
      <c r="BC41" s="59"/>
      <c r="IA41" s="73">
        <v>17</v>
      </c>
      <c r="IB41" s="74" t="s">
        <v>93</v>
      </c>
      <c r="IE41" s="75"/>
      <c r="IF41" s="75" t="s">
        <v>36</v>
      </c>
      <c r="IG41" s="75" t="s">
        <v>37</v>
      </c>
      <c r="IH41" s="75">
        <v>10</v>
      </c>
      <c r="II41" s="75" t="s">
        <v>30</v>
      </c>
    </row>
    <row r="42" spans="1:243" s="73" customFormat="1" ht="28.5">
      <c r="A42" s="58">
        <v>17.01</v>
      </c>
      <c r="B42" s="59" t="s">
        <v>94</v>
      </c>
      <c r="C42" s="60"/>
      <c r="D42" s="76">
        <v>45</v>
      </c>
      <c r="E42" s="92" t="s">
        <v>61</v>
      </c>
      <c r="F42" s="77">
        <v>921.65</v>
      </c>
      <c r="G42" s="93"/>
      <c r="H42" s="94"/>
      <c r="I42" s="77" t="s">
        <v>31</v>
      </c>
      <c r="J42" s="80">
        <f>IF(I42="Less(-)",-1,1)</f>
        <v>1</v>
      </c>
      <c r="K42" s="81" t="s">
        <v>41</v>
      </c>
      <c r="L42" s="81" t="s">
        <v>6</v>
      </c>
      <c r="M42" s="87"/>
      <c r="N42" s="78"/>
      <c r="O42" s="78"/>
      <c r="P42" s="84"/>
      <c r="Q42" s="78"/>
      <c r="R42" s="78"/>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5">
        <f>total_amount_ba($B$2,$D$2,D42,F42,J42,K42,M42)</f>
        <v>41474.25</v>
      </c>
      <c r="BB42" s="86">
        <f>BA42+SUM(N42:AZ42)</f>
        <v>41474.25</v>
      </c>
      <c r="BC42" s="59" t="str">
        <f>SpellNumber(L42,BB42)</f>
        <v>INR  Forty One Thousand Four Hundred &amp; Seventy Four  and Paise Twenty Five Only</v>
      </c>
      <c r="IA42" s="73">
        <v>17.01</v>
      </c>
      <c r="IB42" s="73" t="s">
        <v>94</v>
      </c>
      <c r="ID42" s="73">
        <v>45</v>
      </c>
      <c r="IE42" s="75" t="s">
        <v>61</v>
      </c>
      <c r="IF42" s="75" t="s">
        <v>33</v>
      </c>
      <c r="IG42" s="75" t="s">
        <v>38</v>
      </c>
      <c r="IH42" s="75">
        <v>10</v>
      </c>
      <c r="II42" s="75" t="s">
        <v>30</v>
      </c>
    </row>
    <row r="43" spans="1:243" s="73" customFormat="1" ht="37.5" customHeight="1">
      <c r="A43" s="58">
        <v>18</v>
      </c>
      <c r="B43" s="59" t="s">
        <v>95</v>
      </c>
      <c r="C43" s="60"/>
      <c r="D43" s="76"/>
      <c r="E43" s="62"/>
      <c r="F43" s="77"/>
      <c r="G43" s="78"/>
      <c r="H43" s="78"/>
      <c r="I43" s="77"/>
      <c r="J43" s="80"/>
      <c r="K43" s="81"/>
      <c r="L43" s="81"/>
      <c r="M43" s="90"/>
      <c r="N43" s="78"/>
      <c r="O43" s="78"/>
      <c r="P43" s="83"/>
      <c r="Q43" s="78"/>
      <c r="R43" s="78"/>
      <c r="S43" s="83"/>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5"/>
      <c r="BB43" s="86"/>
      <c r="BC43" s="59"/>
      <c r="IA43" s="73">
        <v>18</v>
      </c>
      <c r="IB43" s="74" t="s">
        <v>95</v>
      </c>
      <c r="IE43" s="75"/>
      <c r="IF43" s="75" t="s">
        <v>36</v>
      </c>
      <c r="IG43" s="75" t="s">
        <v>37</v>
      </c>
      <c r="IH43" s="75">
        <v>10</v>
      </c>
      <c r="II43" s="75" t="s">
        <v>30</v>
      </c>
    </row>
    <row r="44" spans="1:243" s="73" customFormat="1" ht="36" customHeight="1">
      <c r="A44" s="58">
        <v>18.01</v>
      </c>
      <c r="B44" s="59" t="s">
        <v>96</v>
      </c>
      <c r="C44" s="60"/>
      <c r="D44" s="76">
        <v>15</v>
      </c>
      <c r="E44" s="92" t="s">
        <v>97</v>
      </c>
      <c r="F44" s="77">
        <v>351.2</v>
      </c>
      <c r="G44" s="93"/>
      <c r="H44" s="94"/>
      <c r="I44" s="77" t="s">
        <v>31</v>
      </c>
      <c r="J44" s="80">
        <f>IF(I44="Less(-)",-1,1)</f>
        <v>1</v>
      </c>
      <c r="K44" s="81" t="s">
        <v>41</v>
      </c>
      <c r="L44" s="81" t="s">
        <v>6</v>
      </c>
      <c r="M44" s="87"/>
      <c r="N44" s="78"/>
      <c r="O44" s="78"/>
      <c r="P44" s="84"/>
      <c r="Q44" s="78"/>
      <c r="R44" s="78"/>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5">
        <f>total_amount_ba($B$2,$D$2,D44,F44,J44,K44,M44)</f>
        <v>5268</v>
      </c>
      <c r="BB44" s="86">
        <f>BA44+SUM(N44:AZ44)</f>
        <v>5268</v>
      </c>
      <c r="BC44" s="59" t="str">
        <f>SpellNumber(L44,BB44)</f>
        <v>INR  Five Thousand Two Hundred &amp; Sixty Eight  Only</v>
      </c>
      <c r="IA44" s="73">
        <v>18.01</v>
      </c>
      <c r="IB44" s="73" t="s">
        <v>96</v>
      </c>
      <c r="ID44" s="73">
        <v>15</v>
      </c>
      <c r="IE44" s="75" t="s">
        <v>97</v>
      </c>
      <c r="IF44" s="75" t="s">
        <v>33</v>
      </c>
      <c r="IG44" s="75" t="s">
        <v>38</v>
      </c>
      <c r="IH44" s="75">
        <v>10</v>
      </c>
      <c r="II44" s="75" t="s">
        <v>30</v>
      </c>
    </row>
    <row r="45" spans="1:243" s="73" customFormat="1" ht="48" customHeight="1">
      <c r="A45" s="58">
        <v>19</v>
      </c>
      <c r="B45" s="59" t="s">
        <v>98</v>
      </c>
      <c r="C45" s="60"/>
      <c r="D45" s="76"/>
      <c r="E45" s="62"/>
      <c r="F45" s="77"/>
      <c r="G45" s="78"/>
      <c r="H45" s="78"/>
      <c r="I45" s="77"/>
      <c r="J45" s="80"/>
      <c r="K45" s="81"/>
      <c r="L45" s="81"/>
      <c r="M45" s="90"/>
      <c r="N45" s="78"/>
      <c r="O45" s="78"/>
      <c r="P45" s="83"/>
      <c r="Q45" s="78"/>
      <c r="R45" s="78"/>
      <c r="S45" s="83"/>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5"/>
      <c r="BB45" s="86"/>
      <c r="BC45" s="59"/>
      <c r="IA45" s="73">
        <v>19</v>
      </c>
      <c r="IB45" s="74" t="s">
        <v>98</v>
      </c>
      <c r="IE45" s="75"/>
      <c r="IF45" s="75" t="s">
        <v>36</v>
      </c>
      <c r="IG45" s="75" t="s">
        <v>37</v>
      </c>
      <c r="IH45" s="75">
        <v>10</v>
      </c>
      <c r="II45" s="75" t="s">
        <v>30</v>
      </c>
    </row>
    <row r="46" spans="1:243" s="73" customFormat="1" ht="28.5">
      <c r="A46" s="58">
        <v>19.01</v>
      </c>
      <c r="B46" s="59" t="s">
        <v>99</v>
      </c>
      <c r="C46" s="60"/>
      <c r="D46" s="76">
        <v>30</v>
      </c>
      <c r="E46" s="92" t="s">
        <v>97</v>
      </c>
      <c r="F46" s="77">
        <v>309.95</v>
      </c>
      <c r="G46" s="93"/>
      <c r="H46" s="94"/>
      <c r="I46" s="77" t="s">
        <v>31</v>
      </c>
      <c r="J46" s="80">
        <f>IF(I46="Less(-)",-1,1)</f>
        <v>1</v>
      </c>
      <c r="K46" s="81" t="s">
        <v>41</v>
      </c>
      <c r="L46" s="81" t="s">
        <v>6</v>
      </c>
      <c r="M46" s="87"/>
      <c r="N46" s="78"/>
      <c r="O46" s="78"/>
      <c r="P46" s="84"/>
      <c r="Q46" s="78"/>
      <c r="R46" s="78"/>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5">
        <f>total_amount_ba($B$2,$D$2,D46,F46,J46,K46,M46)</f>
        <v>9298.5</v>
      </c>
      <c r="BB46" s="86">
        <f>BA46+SUM(N46:AZ46)</f>
        <v>9298.5</v>
      </c>
      <c r="BC46" s="59" t="str">
        <f>SpellNumber(L46,BB46)</f>
        <v>INR  Nine Thousand Two Hundred &amp; Ninety Eight  and Paise Fifty Only</v>
      </c>
      <c r="IA46" s="73">
        <v>19.01</v>
      </c>
      <c r="IB46" s="73" t="s">
        <v>99</v>
      </c>
      <c r="ID46" s="73">
        <v>30</v>
      </c>
      <c r="IE46" s="75" t="s">
        <v>97</v>
      </c>
      <c r="IF46" s="75" t="s">
        <v>33</v>
      </c>
      <c r="IG46" s="75" t="s">
        <v>38</v>
      </c>
      <c r="IH46" s="75">
        <v>10</v>
      </c>
      <c r="II46" s="75" t="s">
        <v>30</v>
      </c>
    </row>
    <row r="47" spans="1:243" s="73" customFormat="1" ht="48" customHeight="1">
      <c r="A47" s="58">
        <v>20</v>
      </c>
      <c r="B47" s="59" t="s">
        <v>100</v>
      </c>
      <c r="C47" s="60"/>
      <c r="D47" s="76"/>
      <c r="E47" s="62"/>
      <c r="F47" s="77"/>
      <c r="G47" s="78"/>
      <c r="H47" s="78"/>
      <c r="I47" s="77"/>
      <c r="J47" s="80"/>
      <c r="K47" s="81"/>
      <c r="L47" s="81"/>
      <c r="M47" s="90"/>
      <c r="N47" s="78"/>
      <c r="O47" s="78"/>
      <c r="P47" s="83"/>
      <c r="Q47" s="78"/>
      <c r="R47" s="78"/>
      <c r="S47" s="83"/>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5"/>
      <c r="BB47" s="86"/>
      <c r="BC47" s="59"/>
      <c r="IA47" s="73">
        <v>20</v>
      </c>
      <c r="IB47" s="74" t="s">
        <v>100</v>
      </c>
      <c r="IE47" s="75"/>
      <c r="IF47" s="75" t="s">
        <v>36</v>
      </c>
      <c r="IG47" s="75" t="s">
        <v>37</v>
      </c>
      <c r="IH47" s="75">
        <v>10</v>
      </c>
      <c r="II47" s="75" t="s">
        <v>30</v>
      </c>
    </row>
    <row r="48" spans="1:243" s="73" customFormat="1" ht="34.5" customHeight="1">
      <c r="A48" s="58">
        <v>20.01</v>
      </c>
      <c r="B48" s="59" t="s">
        <v>101</v>
      </c>
      <c r="C48" s="60"/>
      <c r="D48" s="76">
        <v>3</v>
      </c>
      <c r="E48" s="92" t="s">
        <v>97</v>
      </c>
      <c r="F48" s="77">
        <v>384.9</v>
      </c>
      <c r="G48" s="93"/>
      <c r="H48" s="94"/>
      <c r="I48" s="77" t="s">
        <v>31</v>
      </c>
      <c r="J48" s="80">
        <f>IF(I48="Less(-)",-1,1)</f>
        <v>1</v>
      </c>
      <c r="K48" s="81" t="s">
        <v>41</v>
      </c>
      <c r="L48" s="81" t="s">
        <v>6</v>
      </c>
      <c r="M48" s="87"/>
      <c r="N48" s="78"/>
      <c r="O48" s="78"/>
      <c r="P48" s="84"/>
      <c r="Q48" s="78"/>
      <c r="R48" s="78"/>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5">
        <f>total_amount_ba($B$2,$D$2,D48,F48,J48,K48,M48)</f>
        <v>1154.7</v>
      </c>
      <c r="BB48" s="86">
        <f>BA48+SUM(N48:AZ48)</f>
        <v>1154.7</v>
      </c>
      <c r="BC48" s="59" t="str">
        <f>SpellNumber(L48,BB48)</f>
        <v>INR  One Thousand One Hundred &amp; Fifty Four  and Paise Seventy Only</v>
      </c>
      <c r="IA48" s="73">
        <v>20.01</v>
      </c>
      <c r="IB48" s="73" t="s">
        <v>101</v>
      </c>
      <c r="ID48" s="73">
        <v>3</v>
      </c>
      <c r="IE48" s="75" t="s">
        <v>97</v>
      </c>
      <c r="IF48" s="75" t="s">
        <v>33</v>
      </c>
      <c r="IG48" s="75" t="s">
        <v>38</v>
      </c>
      <c r="IH48" s="75">
        <v>10</v>
      </c>
      <c r="II48" s="75" t="s">
        <v>30</v>
      </c>
    </row>
    <row r="49" spans="1:243" s="73" customFormat="1" ht="35.25" customHeight="1">
      <c r="A49" s="58">
        <v>21</v>
      </c>
      <c r="B49" s="59" t="s">
        <v>102</v>
      </c>
      <c r="C49" s="60"/>
      <c r="D49" s="76"/>
      <c r="E49" s="62"/>
      <c r="F49" s="77"/>
      <c r="G49" s="78"/>
      <c r="H49" s="78"/>
      <c r="I49" s="77"/>
      <c r="J49" s="80"/>
      <c r="K49" s="81"/>
      <c r="L49" s="81"/>
      <c r="M49" s="90"/>
      <c r="N49" s="78"/>
      <c r="O49" s="78"/>
      <c r="P49" s="83"/>
      <c r="Q49" s="78"/>
      <c r="R49" s="78"/>
      <c r="S49" s="83"/>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5"/>
      <c r="BB49" s="86"/>
      <c r="BC49" s="59"/>
      <c r="IA49" s="73">
        <v>21</v>
      </c>
      <c r="IB49" s="74" t="s">
        <v>102</v>
      </c>
      <c r="IE49" s="75"/>
      <c r="IF49" s="75" t="s">
        <v>36</v>
      </c>
      <c r="IG49" s="75" t="s">
        <v>37</v>
      </c>
      <c r="IH49" s="75">
        <v>10</v>
      </c>
      <c r="II49" s="75" t="s">
        <v>30</v>
      </c>
    </row>
    <row r="50" spans="1:243" s="73" customFormat="1" ht="28.5" customHeight="1">
      <c r="A50" s="58">
        <v>21.01</v>
      </c>
      <c r="B50" s="59" t="s">
        <v>103</v>
      </c>
      <c r="C50" s="60"/>
      <c r="D50" s="76">
        <v>3</v>
      </c>
      <c r="E50" s="92" t="s">
        <v>97</v>
      </c>
      <c r="F50" s="77">
        <v>334.95</v>
      </c>
      <c r="G50" s="93"/>
      <c r="H50" s="94"/>
      <c r="I50" s="77" t="s">
        <v>31</v>
      </c>
      <c r="J50" s="80">
        <f>IF(I50="Less(-)",-1,1)</f>
        <v>1</v>
      </c>
      <c r="K50" s="81" t="s">
        <v>41</v>
      </c>
      <c r="L50" s="81" t="s">
        <v>6</v>
      </c>
      <c r="M50" s="87"/>
      <c r="N50" s="78"/>
      <c r="O50" s="78"/>
      <c r="P50" s="84"/>
      <c r="Q50" s="78"/>
      <c r="R50" s="78"/>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5">
        <f>total_amount_ba($B$2,$D$2,D50,F50,J50,K50,M50)</f>
        <v>1004.85</v>
      </c>
      <c r="BB50" s="86">
        <f>BA50+SUM(N50:AZ50)</f>
        <v>1004.85</v>
      </c>
      <c r="BC50" s="59" t="str">
        <f>SpellNumber(L50,BB50)</f>
        <v>INR  One Thousand  &amp;Four  and Paise Eighty Five Only</v>
      </c>
      <c r="IA50" s="73">
        <v>21.01</v>
      </c>
      <c r="IB50" s="73" t="s">
        <v>103</v>
      </c>
      <c r="ID50" s="73">
        <v>3</v>
      </c>
      <c r="IE50" s="75" t="s">
        <v>97</v>
      </c>
      <c r="IF50" s="75" t="s">
        <v>33</v>
      </c>
      <c r="IG50" s="75" t="s">
        <v>38</v>
      </c>
      <c r="IH50" s="75">
        <v>10</v>
      </c>
      <c r="II50" s="75" t="s">
        <v>30</v>
      </c>
    </row>
    <row r="51" spans="1:243" s="73" customFormat="1" ht="31.5" customHeight="1">
      <c r="A51" s="58">
        <v>22</v>
      </c>
      <c r="B51" s="59" t="s">
        <v>104</v>
      </c>
      <c r="C51" s="60"/>
      <c r="D51" s="61"/>
      <c r="E51" s="62"/>
      <c r="F51" s="63"/>
      <c r="G51" s="64"/>
      <c r="H51" s="64"/>
      <c r="I51" s="63"/>
      <c r="J51" s="65"/>
      <c r="K51" s="66"/>
      <c r="L51" s="66"/>
      <c r="M51" s="67"/>
      <c r="N51" s="68"/>
      <c r="O51" s="68"/>
      <c r="P51" s="69"/>
      <c r="Q51" s="68"/>
      <c r="R51" s="68"/>
      <c r="S51" s="69"/>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1"/>
      <c r="BB51" s="72"/>
      <c r="BC51" s="59"/>
      <c r="IA51" s="73">
        <v>22</v>
      </c>
      <c r="IB51" s="74" t="s">
        <v>104</v>
      </c>
      <c r="IE51" s="75"/>
      <c r="IF51" s="75" t="s">
        <v>27</v>
      </c>
      <c r="IG51" s="75" t="s">
        <v>28</v>
      </c>
      <c r="IH51" s="75">
        <v>10</v>
      </c>
      <c r="II51" s="75" t="s">
        <v>29</v>
      </c>
    </row>
    <row r="52" spans="1:243" s="73" customFormat="1" ht="39.75" customHeight="1">
      <c r="A52" s="58">
        <v>22.01</v>
      </c>
      <c r="B52" s="59" t="s">
        <v>105</v>
      </c>
      <c r="C52" s="60"/>
      <c r="D52" s="61"/>
      <c r="E52" s="62"/>
      <c r="F52" s="63"/>
      <c r="G52" s="64"/>
      <c r="H52" s="64"/>
      <c r="I52" s="63"/>
      <c r="J52" s="65"/>
      <c r="K52" s="66"/>
      <c r="L52" s="66"/>
      <c r="M52" s="67"/>
      <c r="N52" s="68"/>
      <c r="O52" s="68"/>
      <c r="P52" s="69"/>
      <c r="Q52" s="68"/>
      <c r="R52" s="68"/>
      <c r="S52" s="69"/>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1"/>
      <c r="BB52" s="72"/>
      <c r="BC52" s="59"/>
      <c r="IA52" s="73">
        <v>22.01</v>
      </c>
      <c r="IB52" s="74" t="s">
        <v>105</v>
      </c>
      <c r="IE52" s="75"/>
      <c r="IF52" s="75" t="s">
        <v>27</v>
      </c>
      <c r="IG52" s="75" t="s">
        <v>28</v>
      </c>
      <c r="IH52" s="75">
        <v>10</v>
      </c>
      <c r="II52" s="75" t="s">
        <v>29</v>
      </c>
    </row>
    <row r="53" spans="1:243" s="73" customFormat="1" ht="33.75" customHeight="1">
      <c r="A53" s="58">
        <v>22.02</v>
      </c>
      <c r="B53" s="89" t="s">
        <v>106</v>
      </c>
      <c r="C53" s="60"/>
      <c r="D53" s="76">
        <v>2</v>
      </c>
      <c r="E53" s="62" t="s">
        <v>97</v>
      </c>
      <c r="F53" s="77">
        <v>747.3</v>
      </c>
      <c r="G53" s="78"/>
      <c r="H53" s="78"/>
      <c r="I53" s="77" t="s">
        <v>31</v>
      </c>
      <c r="J53" s="80">
        <f>IF(I53="Less(-)",-1,1)</f>
        <v>1</v>
      </c>
      <c r="K53" s="81" t="s">
        <v>41</v>
      </c>
      <c r="L53" s="81" t="s">
        <v>6</v>
      </c>
      <c r="M53" s="87"/>
      <c r="N53" s="78"/>
      <c r="O53" s="78"/>
      <c r="P53" s="83"/>
      <c r="Q53" s="78"/>
      <c r="R53" s="78"/>
      <c r="S53" s="83"/>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5">
        <f>total_amount_ba($B$2,$D$2,D53,F53,J53,K53,M53)</f>
        <v>1494.6</v>
      </c>
      <c r="BB53" s="86">
        <f>BA53+SUM(N53:AZ53)</f>
        <v>1494.6</v>
      </c>
      <c r="BC53" s="59" t="str">
        <f>SpellNumber(L53,BB53)</f>
        <v>INR  One Thousand Four Hundred &amp; Ninety Four  and Paise Sixty Only</v>
      </c>
      <c r="IA53" s="73">
        <v>22.02</v>
      </c>
      <c r="IB53" s="73" t="s">
        <v>106</v>
      </c>
      <c r="ID53" s="73">
        <v>2</v>
      </c>
      <c r="IE53" s="75" t="s">
        <v>97</v>
      </c>
      <c r="IF53" s="75" t="s">
        <v>27</v>
      </c>
      <c r="IG53" s="75" t="s">
        <v>35</v>
      </c>
      <c r="IH53" s="75">
        <v>10</v>
      </c>
      <c r="II53" s="75" t="s">
        <v>30</v>
      </c>
    </row>
    <row r="54" spans="1:243" s="73" customFormat="1" ht="45.75" customHeight="1">
      <c r="A54" s="58">
        <v>23</v>
      </c>
      <c r="B54" s="59" t="s">
        <v>107</v>
      </c>
      <c r="C54" s="60"/>
      <c r="D54" s="76"/>
      <c r="E54" s="62"/>
      <c r="F54" s="77"/>
      <c r="G54" s="78"/>
      <c r="H54" s="78"/>
      <c r="I54" s="77"/>
      <c r="J54" s="80"/>
      <c r="K54" s="81"/>
      <c r="L54" s="81"/>
      <c r="M54" s="90"/>
      <c r="N54" s="78"/>
      <c r="O54" s="78"/>
      <c r="P54" s="83"/>
      <c r="Q54" s="78"/>
      <c r="R54" s="78"/>
      <c r="S54" s="83"/>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5"/>
      <c r="BB54" s="86"/>
      <c r="BC54" s="59"/>
      <c r="IA54" s="73">
        <v>23</v>
      </c>
      <c r="IB54" s="74" t="s">
        <v>107</v>
      </c>
      <c r="IE54" s="75"/>
      <c r="IF54" s="75" t="s">
        <v>36</v>
      </c>
      <c r="IG54" s="75" t="s">
        <v>37</v>
      </c>
      <c r="IH54" s="75">
        <v>10</v>
      </c>
      <c r="II54" s="75" t="s">
        <v>30</v>
      </c>
    </row>
    <row r="55" spans="1:243" s="73" customFormat="1" ht="25.5" customHeight="1">
      <c r="A55" s="58">
        <v>23.01</v>
      </c>
      <c r="B55" s="59" t="s">
        <v>108</v>
      </c>
      <c r="C55" s="60"/>
      <c r="D55" s="76"/>
      <c r="E55" s="62"/>
      <c r="F55" s="77"/>
      <c r="G55" s="78"/>
      <c r="H55" s="78"/>
      <c r="I55" s="77"/>
      <c r="J55" s="80"/>
      <c r="K55" s="81"/>
      <c r="L55" s="81"/>
      <c r="M55" s="90"/>
      <c r="N55" s="78"/>
      <c r="O55" s="78"/>
      <c r="P55" s="83"/>
      <c r="Q55" s="78"/>
      <c r="R55" s="78"/>
      <c r="S55" s="83"/>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5"/>
      <c r="BB55" s="86"/>
      <c r="BC55" s="59"/>
      <c r="IA55" s="73">
        <v>23.01</v>
      </c>
      <c r="IB55" s="74" t="s">
        <v>108</v>
      </c>
      <c r="IE55" s="75"/>
      <c r="IF55" s="75" t="s">
        <v>36</v>
      </c>
      <c r="IG55" s="75" t="s">
        <v>37</v>
      </c>
      <c r="IH55" s="75">
        <v>10</v>
      </c>
      <c r="II55" s="75" t="s">
        <v>30</v>
      </c>
    </row>
    <row r="56" spans="1:243" s="73" customFormat="1" ht="28.5">
      <c r="A56" s="58">
        <v>23.02</v>
      </c>
      <c r="B56" s="59" t="s">
        <v>58</v>
      </c>
      <c r="C56" s="60"/>
      <c r="D56" s="76">
        <v>4</v>
      </c>
      <c r="E56" s="62" t="s">
        <v>97</v>
      </c>
      <c r="F56" s="77">
        <v>623</v>
      </c>
      <c r="G56" s="78"/>
      <c r="H56" s="78"/>
      <c r="I56" s="77" t="s">
        <v>31</v>
      </c>
      <c r="J56" s="80">
        <f>IF(I56="Less(-)",-1,1)</f>
        <v>1</v>
      </c>
      <c r="K56" s="81" t="s">
        <v>41</v>
      </c>
      <c r="L56" s="81" t="s">
        <v>6</v>
      </c>
      <c r="M56" s="87"/>
      <c r="N56" s="78"/>
      <c r="O56" s="78"/>
      <c r="P56" s="83"/>
      <c r="Q56" s="78"/>
      <c r="R56" s="78"/>
      <c r="S56" s="83"/>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5">
        <f>total_amount_ba($B$2,$D$2,D56,F56,J56,K56,M56)</f>
        <v>2492</v>
      </c>
      <c r="BB56" s="86">
        <f>BA56+SUM(N56:AZ56)</f>
        <v>2492</v>
      </c>
      <c r="BC56" s="59" t="str">
        <f>SpellNumber(L56,BB56)</f>
        <v>INR  Two Thousand Four Hundred &amp; Ninety Two  Only</v>
      </c>
      <c r="IA56" s="73">
        <v>23.02</v>
      </c>
      <c r="IB56" s="73" t="s">
        <v>58</v>
      </c>
      <c r="ID56" s="73">
        <v>4</v>
      </c>
      <c r="IE56" s="75" t="s">
        <v>97</v>
      </c>
      <c r="IF56" s="75" t="s">
        <v>32</v>
      </c>
      <c r="IG56" s="75" t="s">
        <v>28</v>
      </c>
      <c r="IH56" s="75">
        <v>123.223</v>
      </c>
      <c r="II56" s="75" t="s">
        <v>30</v>
      </c>
    </row>
    <row r="57" spans="1:243" s="73" customFormat="1" ht="37.5" customHeight="1">
      <c r="A57" s="58">
        <v>24</v>
      </c>
      <c r="B57" s="59" t="s">
        <v>109</v>
      </c>
      <c r="C57" s="60"/>
      <c r="D57" s="76"/>
      <c r="E57" s="62"/>
      <c r="F57" s="77"/>
      <c r="G57" s="78"/>
      <c r="H57" s="78"/>
      <c r="I57" s="77"/>
      <c r="J57" s="80"/>
      <c r="K57" s="81"/>
      <c r="L57" s="81"/>
      <c r="M57" s="90"/>
      <c r="N57" s="78"/>
      <c r="O57" s="78"/>
      <c r="P57" s="83"/>
      <c r="Q57" s="78"/>
      <c r="R57" s="78"/>
      <c r="S57" s="83"/>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5"/>
      <c r="BB57" s="86"/>
      <c r="BC57" s="59"/>
      <c r="IA57" s="73">
        <v>24</v>
      </c>
      <c r="IB57" s="74" t="s">
        <v>109</v>
      </c>
      <c r="IE57" s="75"/>
      <c r="IF57" s="75" t="s">
        <v>36</v>
      </c>
      <c r="IG57" s="75" t="s">
        <v>37</v>
      </c>
      <c r="IH57" s="75">
        <v>10</v>
      </c>
      <c r="II57" s="75" t="s">
        <v>30</v>
      </c>
    </row>
    <row r="58" spans="1:243" s="73" customFormat="1" ht="29.25" customHeight="1">
      <c r="A58" s="58">
        <v>24.01</v>
      </c>
      <c r="B58" s="59" t="s">
        <v>110</v>
      </c>
      <c r="C58" s="60"/>
      <c r="D58" s="76"/>
      <c r="E58" s="62"/>
      <c r="F58" s="77"/>
      <c r="G58" s="78"/>
      <c r="H58" s="78"/>
      <c r="I58" s="77"/>
      <c r="J58" s="80"/>
      <c r="K58" s="81"/>
      <c r="L58" s="81"/>
      <c r="M58" s="90"/>
      <c r="N58" s="78"/>
      <c r="O58" s="78"/>
      <c r="P58" s="83"/>
      <c r="Q58" s="78"/>
      <c r="R58" s="78"/>
      <c r="S58" s="83"/>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5"/>
      <c r="BB58" s="86"/>
      <c r="BC58" s="59"/>
      <c r="IA58" s="73">
        <v>24.01</v>
      </c>
      <c r="IB58" s="74" t="s">
        <v>110</v>
      </c>
      <c r="IE58" s="75"/>
      <c r="IF58" s="75" t="s">
        <v>36</v>
      </c>
      <c r="IG58" s="75" t="s">
        <v>37</v>
      </c>
      <c r="IH58" s="75">
        <v>10</v>
      </c>
      <c r="II58" s="75" t="s">
        <v>30</v>
      </c>
    </row>
    <row r="59" spans="1:243" s="73" customFormat="1" ht="37.5" customHeight="1">
      <c r="A59" s="58">
        <v>24.02</v>
      </c>
      <c r="B59" s="59" t="s">
        <v>111</v>
      </c>
      <c r="C59" s="60"/>
      <c r="D59" s="76">
        <v>3</v>
      </c>
      <c r="E59" s="62" t="s">
        <v>97</v>
      </c>
      <c r="F59" s="77">
        <v>575.4</v>
      </c>
      <c r="G59" s="78"/>
      <c r="H59" s="78"/>
      <c r="I59" s="77" t="s">
        <v>31</v>
      </c>
      <c r="J59" s="80">
        <f>IF(I59="Less(-)",-1,1)</f>
        <v>1</v>
      </c>
      <c r="K59" s="81" t="s">
        <v>41</v>
      </c>
      <c r="L59" s="81" t="s">
        <v>6</v>
      </c>
      <c r="M59" s="87"/>
      <c r="N59" s="78"/>
      <c r="O59" s="78"/>
      <c r="P59" s="83"/>
      <c r="Q59" s="78"/>
      <c r="R59" s="78"/>
      <c r="S59" s="83"/>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5">
        <f>total_amount_ba($B$2,$D$2,D59,F59,J59,K59,M59)</f>
        <v>1726.2</v>
      </c>
      <c r="BB59" s="86">
        <f>BA59+SUM(N59:AZ59)</f>
        <v>1726.2</v>
      </c>
      <c r="BC59" s="59" t="str">
        <f>SpellNumber(L59,BB59)</f>
        <v>INR  One Thousand Seven Hundred &amp; Twenty Six  and Paise Twenty Only</v>
      </c>
      <c r="IA59" s="73">
        <v>24.02</v>
      </c>
      <c r="IB59" s="73" t="s">
        <v>111</v>
      </c>
      <c r="ID59" s="73">
        <v>3</v>
      </c>
      <c r="IE59" s="75" t="s">
        <v>97</v>
      </c>
      <c r="IF59" s="75" t="s">
        <v>33</v>
      </c>
      <c r="IG59" s="75" t="s">
        <v>34</v>
      </c>
      <c r="IH59" s="75">
        <v>213</v>
      </c>
      <c r="II59" s="75" t="s">
        <v>30</v>
      </c>
    </row>
    <row r="60" spans="1:243" s="73" customFormat="1" ht="59.25" customHeight="1">
      <c r="A60" s="58">
        <v>25</v>
      </c>
      <c r="B60" s="59" t="s">
        <v>112</v>
      </c>
      <c r="C60" s="60"/>
      <c r="D60" s="76"/>
      <c r="E60" s="62"/>
      <c r="F60" s="77"/>
      <c r="G60" s="78"/>
      <c r="H60" s="78"/>
      <c r="I60" s="77"/>
      <c r="J60" s="80"/>
      <c r="K60" s="81"/>
      <c r="L60" s="81"/>
      <c r="M60" s="90"/>
      <c r="N60" s="78"/>
      <c r="O60" s="78"/>
      <c r="P60" s="83"/>
      <c r="Q60" s="78"/>
      <c r="R60" s="78"/>
      <c r="S60" s="83"/>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5"/>
      <c r="BB60" s="86"/>
      <c r="BC60" s="59"/>
      <c r="IA60" s="73">
        <v>25</v>
      </c>
      <c r="IB60" s="74" t="s">
        <v>112</v>
      </c>
      <c r="IE60" s="75"/>
      <c r="IF60" s="75" t="s">
        <v>36</v>
      </c>
      <c r="IG60" s="75" t="s">
        <v>37</v>
      </c>
      <c r="IH60" s="75">
        <v>10</v>
      </c>
      <c r="II60" s="75" t="s">
        <v>30</v>
      </c>
    </row>
    <row r="61" spans="1:243" s="73" customFormat="1" ht="32.25" customHeight="1">
      <c r="A61" s="58">
        <v>25.01</v>
      </c>
      <c r="B61" s="59" t="s">
        <v>113</v>
      </c>
      <c r="C61" s="60"/>
      <c r="D61" s="76"/>
      <c r="E61" s="62"/>
      <c r="F61" s="77"/>
      <c r="G61" s="78"/>
      <c r="H61" s="78"/>
      <c r="I61" s="77"/>
      <c r="J61" s="80"/>
      <c r="K61" s="81"/>
      <c r="L61" s="81"/>
      <c r="M61" s="90"/>
      <c r="N61" s="78"/>
      <c r="O61" s="78"/>
      <c r="P61" s="83"/>
      <c r="Q61" s="78"/>
      <c r="R61" s="78"/>
      <c r="S61" s="83"/>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5"/>
      <c r="BB61" s="86"/>
      <c r="BC61" s="59"/>
      <c r="IA61" s="73">
        <v>25.01</v>
      </c>
      <c r="IB61" s="74" t="s">
        <v>113</v>
      </c>
      <c r="IE61" s="75"/>
      <c r="IF61" s="75" t="s">
        <v>36</v>
      </c>
      <c r="IG61" s="75" t="s">
        <v>37</v>
      </c>
      <c r="IH61" s="75">
        <v>10</v>
      </c>
      <c r="II61" s="75" t="s">
        <v>30</v>
      </c>
    </row>
    <row r="62" spans="1:243" s="73" customFormat="1" ht="28.5">
      <c r="A62" s="58">
        <v>25.02</v>
      </c>
      <c r="B62" s="89" t="s">
        <v>114</v>
      </c>
      <c r="C62" s="60"/>
      <c r="D62" s="76">
        <v>3</v>
      </c>
      <c r="E62" s="62" t="s">
        <v>97</v>
      </c>
      <c r="F62" s="77">
        <v>1034.45</v>
      </c>
      <c r="G62" s="78"/>
      <c r="H62" s="78"/>
      <c r="I62" s="77" t="s">
        <v>31</v>
      </c>
      <c r="J62" s="80">
        <f>IF(I62="Less(-)",-1,1)</f>
        <v>1</v>
      </c>
      <c r="K62" s="81" t="s">
        <v>41</v>
      </c>
      <c r="L62" s="81" t="s">
        <v>6</v>
      </c>
      <c r="M62" s="87"/>
      <c r="N62" s="78"/>
      <c r="O62" s="78"/>
      <c r="P62" s="83"/>
      <c r="Q62" s="78"/>
      <c r="R62" s="78"/>
      <c r="S62" s="83"/>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5">
        <f>total_amount_ba($B$2,$D$2,D62,F62,J62,K62,M62)</f>
        <v>3103.35</v>
      </c>
      <c r="BB62" s="86">
        <f>BA62+SUM(N62:AZ62)</f>
        <v>3103.35</v>
      </c>
      <c r="BC62" s="59" t="str">
        <f>SpellNumber(L62,BB62)</f>
        <v>INR  Three Thousand One Hundred &amp; Three  and Paise Thirty Five Only</v>
      </c>
      <c r="IA62" s="73">
        <v>25.02</v>
      </c>
      <c r="IB62" s="73" t="s">
        <v>114</v>
      </c>
      <c r="ID62" s="73">
        <v>3</v>
      </c>
      <c r="IE62" s="75" t="s">
        <v>97</v>
      </c>
      <c r="IF62" s="75" t="s">
        <v>27</v>
      </c>
      <c r="IG62" s="75" t="s">
        <v>35</v>
      </c>
      <c r="IH62" s="75">
        <v>10</v>
      </c>
      <c r="II62" s="75" t="s">
        <v>30</v>
      </c>
    </row>
    <row r="63" spans="1:243" s="73" customFormat="1" ht="28.5">
      <c r="A63" s="58">
        <v>26</v>
      </c>
      <c r="B63" s="59" t="s">
        <v>115</v>
      </c>
      <c r="C63" s="60"/>
      <c r="D63" s="76">
        <v>4</v>
      </c>
      <c r="E63" s="92" t="s">
        <v>97</v>
      </c>
      <c r="F63" s="77">
        <v>29.25</v>
      </c>
      <c r="G63" s="93"/>
      <c r="H63" s="94"/>
      <c r="I63" s="77" t="s">
        <v>31</v>
      </c>
      <c r="J63" s="80">
        <f>IF(I63="Less(-)",-1,1)</f>
        <v>1</v>
      </c>
      <c r="K63" s="81" t="s">
        <v>41</v>
      </c>
      <c r="L63" s="81" t="s">
        <v>6</v>
      </c>
      <c r="M63" s="87"/>
      <c r="N63" s="78"/>
      <c r="O63" s="78"/>
      <c r="P63" s="84"/>
      <c r="Q63" s="78"/>
      <c r="R63" s="78"/>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5">
        <f>total_amount_ba($B$2,$D$2,D63,F63,J63,K63,M63)</f>
        <v>117</v>
      </c>
      <c r="BB63" s="86">
        <f>BA63+SUM(N63:AZ63)</f>
        <v>117</v>
      </c>
      <c r="BC63" s="59" t="str">
        <f>SpellNumber(L63,BB63)</f>
        <v>INR  One Hundred &amp; Seventeen  Only</v>
      </c>
      <c r="IA63" s="73">
        <v>26</v>
      </c>
      <c r="IB63" s="73" t="s">
        <v>115</v>
      </c>
      <c r="ID63" s="73">
        <v>4</v>
      </c>
      <c r="IE63" s="75" t="s">
        <v>97</v>
      </c>
      <c r="IF63" s="75" t="s">
        <v>33</v>
      </c>
      <c r="IG63" s="75" t="s">
        <v>38</v>
      </c>
      <c r="IH63" s="75">
        <v>10</v>
      </c>
      <c r="II63" s="75" t="s">
        <v>30</v>
      </c>
    </row>
    <row r="64" spans="1:243" s="73" customFormat="1" ht="41.25" customHeight="1">
      <c r="A64" s="58">
        <v>27</v>
      </c>
      <c r="B64" s="59" t="s">
        <v>116</v>
      </c>
      <c r="C64" s="60"/>
      <c r="D64" s="61"/>
      <c r="E64" s="62"/>
      <c r="F64" s="63"/>
      <c r="G64" s="64"/>
      <c r="H64" s="64"/>
      <c r="I64" s="63"/>
      <c r="J64" s="65"/>
      <c r="K64" s="66"/>
      <c r="L64" s="66"/>
      <c r="M64" s="67"/>
      <c r="N64" s="68"/>
      <c r="O64" s="68"/>
      <c r="P64" s="69"/>
      <c r="Q64" s="68"/>
      <c r="R64" s="68"/>
      <c r="S64" s="69"/>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1"/>
      <c r="BB64" s="72"/>
      <c r="BC64" s="59"/>
      <c r="IA64" s="73">
        <v>27</v>
      </c>
      <c r="IB64" s="74" t="s">
        <v>116</v>
      </c>
      <c r="IE64" s="75"/>
      <c r="IF64" s="75" t="s">
        <v>27</v>
      </c>
      <c r="IG64" s="75" t="s">
        <v>28</v>
      </c>
      <c r="IH64" s="75">
        <v>10</v>
      </c>
      <c r="II64" s="75" t="s">
        <v>29</v>
      </c>
    </row>
    <row r="65" spans="1:243" s="73" customFormat="1" ht="15">
      <c r="A65" s="58">
        <v>27.01</v>
      </c>
      <c r="B65" s="89" t="s">
        <v>117</v>
      </c>
      <c r="C65" s="60"/>
      <c r="D65" s="76">
        <v>5</v>
      </c>
      <c r="E65" s="62" t="s">
        <v>97</v>
      </c>
      <c r="F65" s="77">
        <v>62</v>
      </c>
      <c r="G65" s="78"/>
      <c r="H65" s="78"/>
      <c r="I65" s="77" t="s">
        <v>31</v>
      </c>
      <c r="J65" s="80">
        <f>IF(I65="Less(-)",-1,1)</f>
        <v>1</v>
      </c>
      <c r="K65" s="81" t="s">
        <v>41</v>
      </c>
      <c r="L65" s="81" t="s">
        <v>6</v>
      </c>
      <c r="M65" s="87"/>
      <c r="N65" s="78"/>
      <c r="O65" s="78"/>
      <c r="P65" s="83"/>
      <c r="Q65" s="78"/>
      <c r="R65" s="78"/>
      <c r="S65" s="83"/>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5">
        <f>total_amount_ba($B$2,$D$2,D65,F65,J65,K65,M65)</f>
        <v>310</v>
      </c>
      <c r="BB65" s="86">
        <f>BA65+SUM(N65:AZ65)</f>
        <v>310</v>
      </c>
      <c r="BC65" s="59" t="str">
        <f>SpellNumber(L65,BB65)</f>
        <v>INR  Three Hundred &amp; Ten  Only</v>
      </c>
      <c r="IA65" s="73">
        <v>27.01</v>
      </c>
      <c r="IB65" s="73" t="s">
        <v>117</v>
      </c>
      <c r="ID65" s="73">
        <v>5</v>
      </c>
      <c r="IE65" s="75" t="s">
        <v>97</v>
      </c>
      <c r="IF65" s="75" t="s">
        <v>27</v>
      </c>
      <c r="IG65" s="75" t="s">
        <v>35</v>
      </c>
      <c r="IH65" s="75">
        <v>10</v>
      </c>
      <c r="II65" s="75" t="s">
        <v>30</v>
      </c>
    </row>
    <row r="66" spans="1:243" s="73" customFormat="1" ht="95.25" customHeight="1">
      <c r="A66" s="58">
        <v>28</v>
      </c>
      <c r="B66" s="59" t="s">
        <v>118</v>
      </c>
      <c r="C66" s="60"/>
      <c r="D66" s="76"/>
      <c r="E66" s="62"/>
      <c r="F66" s="77"/>
      <c r="G66" s="78"/>
      <c r="H66" s="78"/>
      <c r="I66" s="77"/>
      <c r="J66" s="80"/>
      <c r="K66" s="81"/>
      <c r="L66" s="81"/>
      <c r="M66" s="90"/>
      <c r="N66" s="78"/>
      <c r="O66" s="78"/>
      <c r="P66" s="83"/>
      <c r="Q66" s="78"/>
      <c r="R66" s="78"/>
      <c r="S66" s="83"/>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5"/>
      <c r="BB66" s="86"/>
      <c r="BC66" s="59"/>
      <c r="IA66" s="73">
        <v>28</v>
      </c>
      <c r="IB66" s="74" t="s">
        <v>118</v>
      </c>
      <c r="IE66" s="75"/>
      <c r="IF66" s="75" t="s">
        <v>36</v>
      </c>
      <c r="IG66" s="75" t="s">
        <v>37</v>
      </c>
      <c r="IH66" s="75">
        <v>10</v>
      </c>
      <c r="II66" s="75" t="s">
        <v>30</v>
      </c>
    </row>
    <row r="67" spans="1:243" s="73" customFormat="1" ht="42.75" customHeight="1">
      <c r="A67" s="58">
        <v>28.01</v>
      </c>
      <c r="B67" s="59" t="s">
        <v>119</v>
      </c>
      <c r="C67" s="60"/>
      <c r="D67" s="76">
        <v>2</v>
      </c>
      <c r="E67" s="62" t="s">
        <v>97</v>
      </c>
      <c r="F67" s="77">
        <v>3494.2</v>
      </c>
      <c r="G67" s="78"/>
      <c r="H67" s="78"/>
      <c r="I67" s="77" t="s">
        <v>31</v>
      </c>
      <c r="J67" s="80">
        <f>IF(I67="Less(-)",-1,1)</f>
        <v>1</v>
      </c>
      <c r="K67" s="81" t="s">
        <v>41</v>
      </c>
      <c r="L67" s="81" t="s">
        <v>6</v>
      </c>
      <c r="M67" s="87"/>
      <c r="N67" s="78"/>
      <c r="O67" s="78"/>
      <c r="P67" s="83"/>
      <c r="Q67" s="78"/>
      <c r="R67" s="78"/>
      <c r="S67" s="83"/>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5">
        <f>total_amount_ba($B$2,$D$2,D67,F67,J67,K67,M67)</f>
        <v>6988.4</v>
      </c>
      <c r="BB67" s="86">
        <f>BA67+SUM(N67:AZ67)</f>
        <v>6988.4</v>
      </c>
      <c r="BC67" s="59" t="str">
        <f>SpellNumber(L67,BB67)</f>
        <v>INR  Six Thousand Nine Hundred &amp; Eighty Eight  and Paise Forty Only</v>
      </c>
      <c r="IA67" s="73">
        <v>28.01</v>
      </c>
      <c r="IB67" s="73" t="s">
        <v>119</v>
      </c>
      <c r="ID67" s="73">
        <v>2</v>
      </c>
      <c r="IE67" s="75" t="s">
        <v>97</v>
      </c>
      <c r="IF67" s="75" t="s">
        <v>32</v>
      </c>
      <c r="IG67" s="75" t="s">
        <v>28</v>
      </c>
      <c r="IH67" s="75">
        <v>123.223</v>
      </c>
      <c r="II67" s="75" t="s">
        <v>30</v>
      </c>
    </row>
    <row r="68" spans="1:243" s="73" customFormat="1" ht="95.25" customHeight="1">
      <c r="A68" s="58">
        <v>29</v>
      </c>
      <c r="B68" s="59" t="s">
        <v>120</v>
      </c>
      <c r="C68" s="60"/>
      <c r="D68" s="76"/>
      <c r="E68" s="62"/>
      <c r="F68" s="77"/>
      <c r="G68" s="78"/>
      <c r="H68" s="78"/>
      <c r="I68" s="77"/>
      <c r="J68" s="80"/>
      <c r="K68" s="81"/>
      <c r="L68" s="81"/>
      <c r="M68" s="90"/>
      <c r="N68" s="78"/>
      <c r="O68" s="78"/>
      <c r="P68" s="83"/>
      <c r="Q68" s="78"/>
      <c r="R68" s="78"/>
      <c r="S68" s="83"/>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5"/>
      <c r="BB68" s="86"/>
      <c r="BC68" s="59"/>
      <c r="IA68" s="73">
        <v>29</v>
      </c>
      <c r="IB68" s="74" t="s">
        <v>120</v>
      </c>
      <c r="IE68" s="75"/>
      <c r="IF68" s="75" t="s">
        <v>36</v>
      </c>
      <c r="IG68" s="75" t="s">
        <v>37</v>
      </c>
      <c r="IH68" s="75">
        <v>10</v>
      </c>
      <c r="II68" s="75" t="s">
        <v>30</v>
      </c>
    </row>
    <row r="69" spans="1:243" s="73" customFormat="1" ht="33" customHeight="1">
      <c r="A69" s="58">
        <v>29.01</v>
      </c>
      <c r="B69" s="59" t="s">
        <v>121</v>
      </c>
      <c r="C69" s="60"/>
      <c r="D69" s="76">
        <v>2</v>
      </c>
      <c r="E69" s="62" t="s">
        <v>97</v>
      </c>
      <c r="F69" s="77">
        <v>3418.7</v>
      </c>
      <c r="G69" s="78"/>
      <c r="H69" s="78"/>
      <c r="I69" s="77" t="s">
        <v>31</v>
      </c>
      <c r="J69" s="80">
        <f>IF(I69="Less(-)",-1,1)</f>
        <v>1</v>
      </c>
      <c r="K69" s="81" t="s">
        <v>41</v>
      </c>
      <c r="L69" s="81" t="s">
        <v>6</v>
      </c>
      <c r="M69" s="87"/>
      <c r="N69" s="78"/>
      <c r="O69" s="78"/>
      <c r="P69" s="83"/>
      <c r="Q69" s="78"/>
      <c r="R69" s="78"/>
      <c r="S69" s="83"/>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5">
        <f>total_amount_ba($B$2,$D$2,D69,F69,J69,K69,M69)</f>
        <v>6837.4</v>
      </c>
      <c r="BB69" s="86">
        <f>BA69+SUM(N69:AZ69)</f>
        <v>6837.4</v>
      </c>
      <c r="BC69" s="59" t="str">
        <f>SpellNumber(L69,BB69)</f>
        <v>INR  Six Thousand Eight Hundred &amp; Thirty Seven  and Paise Forty Only</v>
      </c>
      <c r="IA69" s="73">
        <v>29.01</v>
      </c>
      <c r="IB69" s="73" t="s">
        <v>121</v>
      </c>
      <c r="ID69" s="73">
        <v>2</v>
      </c>
      <c r="IE69" s="75" t="s">
        <v>97</v>
      </c>
      <c r="IF69" s="75" t="s">
        <v>32</v>
      </c>
      <c r="IG69" s="75" t="s">
        <v>28</v>
      </c>
      <c r="IH69" s="75">
        <v>123.223</v>
      </c>
      <c r="II69" s="75" t="s">
        <v>30</v>
      </c>
    </row>
    <row r="70" spans="1:243" s="73" customFormat="1" ht="43.5" customHeight="1">
      <c r="A70" s="58">
        <v>30</v>
      </c>
      <c r="B70" s="59" t="s">
        <v>122</v>
      </c>
      <c r="C70" s="60"/>
      <c r="D70" s="76"/>
      <c r="E70" s="62"/>
      <c r="F70" s="77"/>
      <c r="G70" s="78"/>
      <c r="H70" s="78"/>
      <c r="I70" s="77"/>
      <c r="J70" s="80"/>
      <c r="K70" s="81"/>
      <c r="L70" s="81"/>
      <c r="M70" s="90"/>
      <c r="N70" s="78"/>
      <c r="O70" s="78"/>
      <c r="P70" s="83"/>
      <c r="Q70" s="78"/>
      <c r="R70" s="78"/>
      <c r="S70" s="83"/>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5"/>
      <c r="BB70" s="86"/>
      <c r="BC70" s="59"/>
      <c r="IA70" s="73">
        <v>30</v>
      </c>
      <c r="IB70" s="74" t="s">
        <v>122</v>
      </c>
      <c r="IE70" s="75"/>
      <c r="IF70" s="75" t="s">
        <v>36</v>
      </c>
      <c r="IG70" s="75" t="s">
        <v>37</v>
      </c>
      <c r="IH70" s="75">
        <v>10</v>
      </c>
      <c r="II70" s="75" t="s">
        <v>30</v>
      </c>
    </row>
    <row r="71" spans="1:243" s="73" customFormat="1" ht="28.5">
      <c r="A71" s="58">
        <v>30.01</v>
      </c>
      <c r="B71" s="59" t="s">
        <v>123</v>
      </c>
      <c r="C71" s="60"/>
      <c r="D71" s="76">
        <v>4</v>
      </c>
      <c r="E71" s="62" t="s">
        <v>97</v>
      </c>
      <c r="F71" s="77">
        <v>2020.6</v>
      </c>
      <c r="G71" s="78"/>
      <c r="H71" s="78"/>
      <c r="I71" s="77" t="s">
        <v>31</v>
      </c>
      <c r="J71" s="80">
        <f>IF(I71="Less(-)",-1,1)</f>
        <v>1</v>
      </c>
      <c r="K71" s="81" t="s">
        <v>41</v>
      </c>
      <c r="L71" s="81" t="s">
        <v>6</v>
      </c>
      <c r="M71" s="87"/>
      <c r="N71" s="78"/>
      <c r="O71" s="78"/>
      <c r="P71" s="83"/>
      <c r="Q71" s="78"/>
      <c r="R71" s="78"/>
      <c r="S71" s="83"/>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8"/>
      <c r="AV71" s="84"/>
      <c r="AW71" s="84"/>
      <c r="AX71" s="84"/>
      <c r="AY71" s="84"/>
      <c r="AZ71" s="84"/>
      <c r="BA71" s="85">
        <f>total_amount_ba($B$2,$D$2,D71,F71,J71,K71,M71)</f>
        <v>8082.4</v>
      </c>
      <c r="BB71" s="86">
        <f>BA71+SUM(N71:AZ71)</f>
        <v>8082.4</v>
      </c>
      <c r="BC71" s="59" t="str">
        <f>SpellNumber(L71,BB71)</f>
        <v>INR  Eight Thousand  &amp;Eighty Two  and Paise Forty Only</v>
      </c>
      <c r="IA71" s="73">
        <v>30.01</v>
      </c>
      <c r="IB71" s="73" t="s">
        <v>123</v>
      </c>
      <c r="ID71" s="73">
        <v>4</v>
      </c>
      <c r="IE71" s="75" t="s">
        <v>97</v>
      </c>
      <c r="IF71" s="75" t="s">
        <v>33</v>
      </c>
      <c r="IG71" s="75" t="s">
        <v>34</v>
      </c>
      <c r="IH71" s="75">
        <v>213</v>
      </c>
      <c r="II71" s="75" t="s">
        <v>30</v>
      </c>
    </row>
    <row r="72" spans="1:243" s="73" customFormat="1" ht="33" customHeight="1">
      <c r="A72" s="58">
        <v>31</v>
      </c>
      <c r="B72" s="59" t="s">
        <v>124</v>
      </c>
      <c r="C72" s="60"/>
      <c r="D72" s="76"/>
      <c r="E72" s="62"/>
      <c r="F72" s="77"/>
      <c r="G72" s="78"/>
      <c r="H72" s="78"/>
      <c r="I72" s="77"/>
      <c r="J72" s="80"/>
      <c r="K72" s="81"/>
      <c r="L72" s="81"/>
      <c r="M72" s="90"/>
      <c r="N72" s="78"/>
      <c r="O72" s="78"/>
      <c r="P72" s="83"/>
      <c r="Q72" s="78"/>
      <c r="R72" s="78"/>
      <c r="S72" s="83"/>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5"/>
      <c r="BB72" s="86"/>
      <c r="BC72" s="59"/>
      <c r="IA72" s="73">
        <v>31</v>
      </c>
      <c r="IB72" s="74" t="s">
        <v>124</v>
      </c>
      <c r="IE72" s="75"/>
      <c r="IF72" s="75" t="s">
        <v>36</v>
      </c>
      <c r="IG72" s="75" t="s">
        <v>37</v>
      </c>
      <c r="IH72" s="75">
        <v>10</v>
      </c>
      <c r="II72" s="75" t="s">
        <v>30</v>
      </c>
    </row>
    <row r="73" spans="1:243" s="73" customFormat="1" ht="33" customHeight="1">
      <c r="A73" s="58">
        <v>31.01</v>
      </c>
      <c r="B73" s="59" t="s">
        <v>125</v>
      </c>
      <c r="C73" s="60"/>
      <c r="D73" s="76"/>
      <c r="E73" s="62"/>
      <c r="F73" s="77"/>
      <c r="G73" s="78"/>
      <c r="H73" s="78"/>
      <c r="I73" s="77"/>
      <c r="J73" s="80"/>
      <c r="K73" s="81"/>
      <c r="L73" s="81"/>
      <c r="M73" s="90"/>
      <c r="N73" s="78"/>
      <c r="O73" s="78"/>
      <c r="P73" s="83"/>
      <c r="Q73" s="78"/>
      <c r="R73" s="78"/>
      <c r="S73" s="83"/>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5"/>
      <c r="BB73" s="86"/>
      <c r="BC73" s="59"/>
      <c r="IA73" s="73">
        <v>31.01</v>
      </c>
      <c r="IB73" s="74" t="s">
        <v>125</v>
      </c>
      <c r="IE73" s="75"/>
      <c r="IF73" s="75" t="s">
        <v>36</v>
      </c>
      <c r="IG73" s="75" t="s">
        <v>37</v>
      </c>
      <c r="IH73" s="75">
        <v>10</v>
      </c>
      <c r="II73" s="75" t="s">
        <v>30</v>
      </c>
    </row>
    <row r="74" spans="1:243" s="73" customFormat="1" ht="28.5">
      <c r="A74" s="58">
        <v>31.02</v>
      </c>
      <c r="B74" s="59" t="s">
        <v>126</v>
      </c>
      <c r="C74" s="60"/>
      <c r="D74" s="76">
        <v>4</v>
      </c>
      <c r="E74" s="62" t="s">
        <v>97</v>
      </c>
      <c r="F74" s="77">
        <v>75.6</v>
      </c>
      <c r="G74" s="78"/>
      <c r="H74" s="78"/>
      <c r="I74" s="77" t="s">
        <v>31</v>
      </c>
      <c r="J74" s="80">
        <f>IF(I74="Less(-)",-1,1)</f>
        <v>1</v>
      </c>
      <c r="K74" s="81" t="s">
        <v>41</v>
      </c>
      <c r="L74" s="81" t="s">
        <v>6</v>
      </c>
      <c r="M74" s="87"/>
      <c r="N74" s="78"/>
      <c r="O74" s="78"/>
      <c r="P74" s="83"/>
      <c r="Q74" s="78"/>
      <c r="R74" s="78"/>
      <c r="S74" s="83"/>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5">
        <f>total_amount_ba($B$2,$D$2,D74,F74,J74,K74,M74)</f>
        <v>302.4</v>
      </c>
      <c r="BB74" s="86">
        <f>BA74+SUM(N74:AZ74)</f>
        <v>302.4</v>
      </c>
      <c r="BC74" s="59" t="str">
        <f>SpellNumber(L74,BB74)</f>
        <v>INR  Three Hundred &amp; Two  and Paise Forty Only</v>
      </c>
      <c r="IA74" s="73">
        <v>31.02</v>
      </c>
      <c r="IB74" s="73" t="s">
        <v>126</v>
      </c>
      <c r="ID74" s="73">
        <v>4</v>
      </c>
      <c r="IE74" s="75" t="s">
        <v>97</v>
      </c>
      <c r="IF74" s="75" t="s">
        <v>32</v>
      </c>
      <c r="IG74" s="75" t="s">
        <v>28</v>
      </c>
      <c r="IH74" s="75">
        <v>123.223</v>
      </c>
      <c r="II74" s="75" t="s">
        <v>30</v>
      </c>
    </row>
    <row r="75" spans="1:243" s="73" customFormat="1" ht="63.75" customHeight="1">
      <c r="A75" s="58">
        <v>32</v>
      </c>
      <c r="B75" s="59" t="s">
        <v>127</v>
      </c>
      <c r="C75" s="60"/>
      <c r="D75" s="76"/>
      <c r="E75" s="62"/>
      <c r="F75" s="77"/>
      <c r="G75" s="78"/>
      <c r="H75" s="78"/>
      <c r="I75" s="77"/>
      <c r="J75" s="80"/>
      <c r="K75" s="81"/>
      <c r="L75" s="81"/>
      <c r="M75" s="90"/>
      <c r="N75" s="78"/>
      <c r="O75" s="78"/>
      <c r="P75" s="83"/>
      <c r="Q75" s="78"/>
      <c r="R75" s="78"/>
      <c r="S75" s="83"/>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5"/>
      <c r="BB75" s="86"/>
      <c r="BC75" s="59"/>
      <c r="IA75" s="73">
        <v>32</v>
      </c>
      <c r="IB75" s="74" t="s">
        <v>127</v>
      </c>
      <c r="IE75" s="75"/>
      <c r="IF75" s="75" t="s">
        <v>36</v>
      </c>
      <c r="IG75" s="75" t="s">
        <v>37</v>
      </c>
      <c r="IH75" s="75">
        <v>10</v>
      </c>
      <c r="II75" s="75" t="s">
        <v>30</v>
      </c>
    </row>
    <row r="76" spans="1:243" s="73" customFormat="1" ht="33" customHeight="1">
      <c r="A76" s="58">
        <v>32.01</v>
      </c>
      <c r="B76" s="59" t="s">
        <v>128</v>
      </c>
      <c r="C76" s="60"/>
      <c r="D76" s="76">
        <v>4</v>
      </c>
      <c r="E76" s="62" t="s">
        <v>97</v>
      </c>
      <c r="F76" s="77">
        <v>752.8</v>
      </c>
      <c r="G76" s="78"/>
      <c r="H76" s="78"/>
      <c r="I76" s="77" t="s">
        <v>31</v>
      </c>
      <c r="J76" s="80">
        <f>IF(I76="Less(-)",-1,1)</f>
        <v>1</v>
      </c>
      <c r="K76" s="81" t="s">
        <v>41</v>
      </c>
      <c r="L76" s="81" t="s">
        <v>6</v>
      </c>
      <c r="M76" s="87"/>
      <c r="N76" s="78"/>
      <c r="O76" s="78"/>
      <c r="P76" s="83"/>
      <c r="Q76" s="78"/>
      <c r="R76" s="78"/>
      <c r="S76" s="83"/>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5">
        <f>total_amount_ba($B$2,$D$2,D76,F76,J76,K76,M76)</f>
        <v>3011.2</v>
      </c>
      <c r="BB76" s="86">
        <f>BA76+SUM(N76:AZ76)</f>
        <v>3011.2</v>
      </c>
      <c r="BC76" s="59" t="str">
        <f>SpellNumber(L76,BB76)</f>
        <v>INR  Three Thousand  &amp;Eleven  and Paise Twenty Only</v>
      </c>
      <c r="IA76" s="73">
        <v>32.01</v>
      </c>
      <c r="IB76" s="73" t="s">
        <v>128</v>
      </c>
      <c r="ID76" s="73">
        <v>4</v>
      </c>
      <c r="IE76" s="75" t="s">
        <v>97</v>
      </c>
      <c r="IF76" s="75" t="s">
        <v>33</v>
      </c>
      <c r="IG76" s="75" t="s">
        <v>34</v>
      </c>
      <c r="IH76" s="75">
        <v>213</v>
      </c>
      <c r="II76" s="75" t="s">
        <v>30</v>
      </c>
    </row>
    <row r="77" spans="1:243" s="73" customFormat="1" ht="91.5" customHeight="1">
      <c r="A77" s="58">
        <v>33</v>
      </c>
      <c r="B77" s="59" t="s">
        <v>129</v>
      </c>
      <c r="C77" s="60"/>
      <c r="D77" s="76"/>
      <c r="E77" s="62"/>
      <c r="F77" s="77"/>
      <c r="G77" s="78"/>
      <c r="H77" s="78"/>
      <c r="I77" s="77"/>
      <c r="J77" s="80"/>
      <c r="K77" s="81"/>
      <c r="L77" s="81"/>
      <c r="M77" s="90"/>
      <c r="N77" s="78"/>
      <c r="O77" s="78"/>
      <c r="P77" s="83"/>
      <c r="Q77" s="78"/>
      <c r="R77" s="78"/>
      <c r="S77" s="83"/>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5"/>
      <c r="BB77" s="86"/>
      <c r="BC77" s="59"/>
      <c r="IA77" s="73">
        <v>33</v>
      </c>
      <c r="IB77" s="74" t="s">
        <v>129</v>
      </c>
      <c r="IE77" s="75"/>
      <c r="IF77" s="75" t="s">
        <v>36</v>
      </c>
      <c r="IG77" s="75" t="s">
        <v>37</v>
      </c>
      <c r="IH77" s="75">
        <v>10</v>
      </c>
      <c r="II77" s="75" t="s">
        <v>30</v>
      </c>
    </row>
    <row r="78" spans="1:243" s="73" customFormat="1" ht="28.5">
      <c r="A78" s="58">
        <v>33.01</v>
      </c>
      <c r="B78" s="59" t="s">
        <v>130</v>
      </c>
      <c r="C78" s="60"/>
      <c r="D78" s="76">
        <v>1</v>
      </c>
      <c r="E78" s="92" t="s">
        <v>97</v>
      </c>
      <c r="F78" s="77">
        <v>6187.4</v>
      </c>
      <c r="G78" s="93"/>
      <c r="H78" s="94"/>
      <c r="I78" s="77" t="s">
        <v>31</v>
      </c>
      <c r="J78" s="80">
        <f>IF(I78="Less(-)",-1,1)</f>
        <v>1</v>
      </c>
      <c r="K78" s="81" t="s">
        <v>41</v>
      </c>
      <c r="L78" s="81" t="s">
        <v>6</v>
      </c>
      <c r="M78" s="87"/>
      <c r="N78" s="78"/>
      <c r="O78" s="78"/>
      <c r="P78" s="84"/>
      <c r="Q78" s="78"/>
      <c r="R78" s="78"/>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5">
        <f>total_amount_ba($B$2,$D$2,D78,F78,J78,K78,M78)</f>
        <v>6187.4</v>
      </c>
      <c r="BB78" s="86">
        <f>BA78+SUM(N78:AZ78)</f>
        <v>6187.4</v>
      </c>
      <c r="BC78" s="59" t="str">
        <f>SpellNumber(L78,BB78)</f>
        <v>INR  Six Thousand One Hundred &amp; Eighty Seven  and Paise Forty Only</v>
      </c>
      <c r="IA78" s="73">
        <v>33.01</v>
      </c>
      <c r="IB78" s="73" t="s">
        <v>130</v>
      </c>
      <c r="ID78" s="73">
        <v>1</v>
      </c>
      <c r="IE78" s="75" t="s">
        <v>97</v>
      </c>
      <c r="IF78" s="75" t="s">
        <v>33</v>
      </c>
      <c r="IG78" s="75" t="s">
        <v>38</v>
      </c>
      <c r="IH78" s="75">
        <v>10</v>
      </c>
      <c r="II78" s="75" t="s">
        <v>30</v>
      </c>
    </row>
    <row r="79" spans="1:243" s="73" customFormat="1" ht="108" customHeight="1">
      <c r="A79" s="58">
        <v>34</v>
      </c>
      <c r="B79" s="59" t="s">
        <v>131</v>
      </c>
      <c r="C79" s="60"/>
      <c r="D79" s="76"/>
      <c r="E79" s="62"/>
      <c r="F79" s="77"/>
      <c r="G79" s="78"/>
      <c r="H79" s="78"/>
      <c r="I79" s="77"/>
      <c r="J79" s="80"/>
      <c r="K79" s="81"/>
      <c r="L79" s="81"/>
      <c r="M79" s="90"/>
      <c r="N79" s="78"/>
      <c r="O79" s="78"/>
      <c r="P79" s="83"/>
      <c r="Q79" s="78"/>
      <c r="R79" s="78"/>
      <c r="S79" s="83"/>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5"/>
      <c r="BB79" s="86"/>
      <c r="BC79" s="59"/>
      <c r="IA79" s="73">
        <v>34</v>
      </c>
      <c r="IB79" s="74" t="s">
        <v>131</v>
      </c>
      <c r="IE79" s="75"/>
      <c r="IF79" s="75" t="s">
        <v>36</v>
      </c>
      <c r="IG79" s="75" t="s">
        <v>37</v>
      </c>
      <c r="IH79" s="75">
        <v>10</v>
      </c>
      <c r="II79" s="75" t="s">
        <v>30</v>
      </c>
    </row>
    <row r="80" spans="1:243" s="73" customFormat="1" ht="28.5">
      <c r="A80" s="58">
        <v>34.01</v>
      </c>
      <c r="B80" s="89" t="s">
        <v>132</v>
      </c>
      <c r="C80" s="60"/>
      <c r="D80" s="76">
        <v>1</v>
      </c>
      <c r="E80" s="62" t="s">
        <v>97</v>
      </c>
      <c r="F80" s="77">
        <v>391.15</v>
      </c>
      <c r="G80" s="78"/>
      <c r="H80" s="78"/>
      <c r="I80" s="77" t="s">
        <v>31</v>
      </c>
      <c r="J80" s="80">
        <f>IF(I80="Less(-)",-1,1)</f>
        <v>1</v>
      </c>
      <c r="K80" s="81" t="s">
        <v>41</v>
      </c>
      <c r="L80" s="81" t="s">
        <v>6</v>
      </c>
      <c r="M80" s="87"/>
      <c r="N80" s="78"/>
      <c r="O80" s="78"/>
      <c r="P80" s="83"/>
      <c r="Q80" s="78"/>
      <c r="R80" s="78"/>
      <c r="S80" s="83"/>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5">
        <f>total_amount_ba($B$2,$D$2,D80,F80,J80,K80,M80)</f>
        <v>391.15</v>
      </c>
      <c r="BB80" s="86">
        <f>BA80+SUM(N80:AZ80)</f>
        <v>391.15</v>
      </c>
      <c r="BC80" s="59" t="str">
        <f>SpellNumber(L80,BB80)</f>
        <v>INR  Three Hundred &amp; Ninety One  and Paise Fifteen Only</v>
      </c>
      <c r="IA80" s="73">
        <v>34.01</v>
      </c>
      <c r="IB80" s="73" t="s">
        <v>132</v>
      </c>
      <c r="ID80" s="73">
        <v>1</v>
      </c>
      <c r="IE80" s="75" t="s">
        <v>97</v>
      </c>
      <c r="IF80" s="75" t="s">
        <v>27</v>
      </c>
      <c r="IG80" s="75" t="s">
        <v>35</v>
      </c>
      <c r="IH80" s="75">
        <v>10</v>
      </c>
      <c r="II80" s="75" t="s">
        <v>30</v>
      </c>
    </row>
    <row r="81" spans="1:243" s="73" customFormat="1" ht="40.5" customHeight="1">
      <c r="A81" s="58">
        <v>35</v>
      </c>
      <c r="B81" s="59" t="s">
        <v>133</v>
      </c>
      <c r="C81" s="60"/>
      <c r="D81" s="76"/>
      <c r="E81" s="62"/>
      <c r="F81" s="77"/>
      <c r="G81" s="78"/>
      <c r="H81" s="78"/>
      <c r="I81" s="77"/>
      <c r="J81" s="80"/>
      <c r="K81" s="81"/>
      <c r="L81" s="81"/>
      <c r="M81" s="90"/>
      <c r="N81" s="78"/>
      <c r="O81" s="78"/>
      <c r="P81" s="83"/>
      <c r="Q81" s="78"/>
      <c r="R81" s="78"/>
      <c r="S81" s="83"/>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5"/>
      <c r="BB81" s="86"/>
      <c r="BC81" s="59"/>
      <c r="IA81" s="73">
        <v>35</v>
      </c>
      <c r="IB81" s="74" t="s">
        <v>133</v>
      </c>
      <c r="IE81" s="75"/>
      <c r="IF81" s="75" t="s">
        <v>36</v>
      </c>
      <c r="IG81" s="75" t="s">
        <v>37</v>
      </c>
      <c r="IH81" s="75">
        <v>10</v>
      </c>
      <c r="II81" s="75" t="s">
        <v>30</v>
      </c>
    </row>
    <row r="82" spans="1:243" s="73" customFormat="1" ht="28.5">
      <c r="A82" s="58">
        <v>35.01</v>
      </c>
      <c r="B82" s="59" t="s">
        <v>134</v>
      </c>
      <c r="C82" s="60"/>
      <c r="D82" s="76">
        <v>120</v>
      </c>
      <c r="E82" s="62" t="s">
        <v>56</v>
      </c>
      <c r="F82" s="77">
        <v>684.3</v>
      </c>
      <c r="G82" s="78"/>
      <c r="H82" s="78"/>
      <c r="I82" s="77" t="s">
        <v>31</v>
      </c>
      <c r="J82" s="80">
        <f>IF(I82="Less(-)",-1,1)</f>
        <v>1</v>
      </c>
      <c r="K82" s="81" t="s">
        <v>41</v>
      </c>
      <c r="L82" s="81" t="s">
        <v>6</v>
      </c>
      <c r="M82" s="87"/>
      <c r="N82" s="78"/>
      <c r="O82" s="78"/>
      <c r="P82" s="83"/>
      <c r="Q82" s="78"/>
      <c r="R82" s="78"/>
      <c r="S82" s="83"/>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5">
        <f>total_amount_ba($B$2,$D$2,D82,F82,J82,K82,M82)</f>
        <v>82116</v>
      </c>
      <c r="BB82" s="86">
        <f>BA82+SUM(N82:AZ82)</f>
        <v>82116</v>
      </c>
      <c r="BC82" s="59" t="str">
        <f>SpellNumber(L82,BB82)</f>
        <v>INR  Eighty Two Thousand One Hundred &amp; Sixteen  Only</v>
      </c>
      <c r="IA82" s="73">
        <v>35.01</v>
      </c>
      <c r="IB82" s="73" t="s">
        <v>134</v>
      </c>
      <c r="ID82" s="73">
        <v>120</v>
      </c>
      <c r="IE82" s="75" t="s">
        <v>56</v>
      </c>
      <c r="IF82" s="75" t="s">
        <v>32</v>
      </c>
      <c r="IG82" s="75" t="s">
        <v>28</v>
      </c>
      <c r="IH82" s="75">
        <v>123.223</v>
      </c>
      <c r="II82" s="75" t="s">
        <v>30</v>
      </c>
    </row>
    <row r="83" spans="1:243" s="73" customFormat="1" ht="33" customHeight="1">
      <c r="A83" s="58">
        <v>36</v>
      </c>
      <c r="B83" s="59" t="s">
        <v>135</v>
      </c>
      <c r="C83" s="60"/>
      <c r="D83" s="76"/>
      <c r="E83" s="62"/>
      <c r="F83" s="77"/>
      <c r="G83" s="78"/>
      <c r="H83" s="78"/>
      <c r="I83" s="77"/>
      <c r="J83" s="80"/>
      <c r="K83" s="81"/>
      <c r="L83" s="81"/>
      <c r="M83" s="90"/>
      <c r="N83" s="78"/>
      <c r="O83" s="78"/>
      <c r="P83" s="83"/>
      <c r="Q83" s="78"/>
      <c r="R83" s="78"/>
      <c r="S83" s="83"/>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5"/>
      <c r="BB83" s="86"/>
      <c r="BC83" s="59"/>
      <c r="IA83" s="73">
        <v>36</v>
      </c>
      <c r="IB83" s="74" t="s">
        <v>135</v>
      </c>
      <c r="IE83" s="75"/>
      <c r="IF83" s="75" t="s">
        <v>36</v>
      </c>
      <c r="IG83" s="75" t="s">
        <v>37</v>
      </c>
      <c r="IH83" s="75">
        <v>10</v>
      </c>
      <c r="II83" s="75" t="s">
        <v>30</v>
      </c>
    </row>
    <row r="84" spans="1:243" s="73" customFormat="1" ht="33" customHeight="1">
      <c r="A84" s="58">
        <v>36.01</v>
      </c>
      <c r="B84" s="59" t="s">
        <v>136</v>
      </c>
      <c r="C84" s="60"/>
      <c r="D84" s="76"/>
      <c r="E84" s="62"/>
      <c r="F84" s="77"/>
      <c r="G84" s="78"/>
      <c r="H84" s="78"/>
      <c r="I84" s="77"/>
      <c r="J84" s="80"/>
      <c r="K84" s="81"/>
      <c r="L84" s="81"/>
      <c r="M84" s="90"/>
      <c r="N84" s="78"/>
      <c r="O84" s="78"/>
      <c r="P84" s="83"/>
      <c r="Q84" s="78"/>
      <c r="R84" s="78"/>
      <c r="S84" s="83"/>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5"/>
      <c r="BB84" s="86"/>
      <c r="BC84" s="59"/>
      <c r="IA84" s="73">
        <v>36.01</v>
      </c>
      <c r="IB84" s="74" t="s">
        <v>136</v>
      </c>
      <c r="IE84" s="75"/>
      <c r="IF84" s="75" t="s">
        <v>36</v>
      </c>
      <c r="IG84" s="75" t="s">
        <v>37</v>
      </c>
      <c r="IH84" s="75">
        <v>10</v>
      </c>
      <c r="II84" s="75" t="s">
        <v>30</v>
      </c>
    </row>
    <row r="85" spans="1:243" s="73" customFormat="1" ht="28.5">
      <c r="A85" s="58">
        <v>36.02</v>
      </c>
      <c r="B85" s="59" t="s">
        <v>137</v>
      </c>
      <c r="C85" s="60"/>
      <c r="D85" s="76">
        <v>18</v>
      </c>
      <c r="E85" s="62" t="s">
        <v>138</v>
      </c>
      <c r="F85" s="77">
        <v>186.4</v>
      </c>
      <c r="G85" s="78"/>
      <c r="H85" s="78"/>
      <c r="I85" s="77" t="s">
        <v>31</v>
      </c>
      <c r="J85" s="80">
        <f>IF(I85="Less(-)",-1,1)</f>
        <v>1</v>
      </c>
      <c r="K85" s="81" t="s">
        <v>41</v>
      </c>
      <c r="L85" s="81" t="s">
        <v>6</v>
      </c>
      <c r="M85" s="87"/>
      <c r="N85" s="78"/>
      <c r="O85" s="78"/>
      <c r="P85" s="83"/>
      <c r="Q85" s="78"/>
      <c r="R85" s="78"/>
      <c r="S85" s="83"/>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5">
        <f>total_amount_ba($B$2,$D$2,D85,F85,J85,K85,M85)</f>
        <v>3355.2</v>
      </c>
      <c r="BB85" s="86">
        <f>BA85+SUM(N85:AZ85)</f>
        <v>3355.2</v>
      </c>
      <c r="BC85" s="59" t="str">
        <f>SpellNumber(L85,BB85)</f>
        <v>INR  Three Thousand Three Hundred &amp; Fifty Five  and Paise Twenty Only</v>
      </c>
      <c r="IA85" s="73">
        <v>36.02</v>
      </c>
      <c r="IB85" s="73" t="s">
        <v>137</v>
      </c>
      <c r="ID85" s="73">
        <v>18</v>
      </c>
      <c r="IE85" s="75" t="s">
        <v>138</v>
      </c>
      <c r="IF85" s="75" t="s">
        <v>32</v>
      </c>
      <c r="IG85" s="75" t="s">
        <v>28</v>
      </c>
      <c r="IH85" s="75">
        <v>123.223</v>
      </c>
      <c r="II85" s="75" t="s">
        <v>30</v>
      </c>
    </row>
    <row r="86" spans="1:243" s="73" customFormat="1" ht="36" customHeight="1">
      <c r="A86" s="58">
        <v>36.03</v>
      </c>
      <c r="B86" s="59" t="s">
        <v>139</v>
      </c>
      <c r="C86" s="60"/>
      <c r="D86" s="76">
        <v>6</v>
      </c>
      <c r="E86" s="62" t="s">
        <v>138</v>
      </c>
      <c r="F86" s="77">
        <v>247.85</v>
      </c>
      <c r="G86" s="78"/>
      <c r="H86" s="78"/>
      <c r="I86" s="77" t="s">
        <v>31</v>
      </c>
      <c r="J86" s="80">
        <f>IF(I86="Less(-)",-1,1)</f>
        <v>1</v>
      </c>
      <c r="K86" s="81" t="s">
        <v>41</v>
      </c>
      <c r="L86" s="81" t="s">
        <v>6</v>
      </c>
      <c r="M86" s="87"/>
      <c r="N86" s="78"/>
      <c r="O86" s="78"/>
      <c r="P86" s="83"/>
      <c r="Q86" s="78"/>
      <c r="R86" s="78"/>
      <c r="S86" s="83"/>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5">
        <f>total_amount_ba($B$2,$D$2,D86,F86,J86,K86,M86)</f>
        <v>1487.1</v>
      </c>
      <c r="BB86" s="86">
        <f>BA86+SUM(N86:AZ86)</f>
        <v>1487.1</v>
      </c>
      <c r="BC86" s="59" t="str">
        <f>SpellNumber(L86,BB86)</f>
        <v>INR  One Thousand Four Hundred &amp; Eighty Seven  and Paise Ten Only</v>
      </c>
      <c r="IA86" s="73">
        <v>36.03</v>
      </c>
      <c r="IB86" s="73" t="s">
        <v>139</v>
      </c>
      <c r="ID86" s="73">
        <v>6</v>
      </c>
      <c r="IE86" s="75" t="s">
        <v>138</v>
      </c>
      <c r="IF86" s="75" t="s">
        <v>33</v>
      </c>
      <c r="IG86" s="75" t="s">
        <v>34</v>
      </c>
      <c r="IH86" s="75">
        <v>213</v>
      </c>
      <c r="II86" s="75" t="s">
        <v>30</v>
      </c>
    </row>
    <row r="87" spans="1:243" s="73" customFormat="1" ht="37.5" customHeight="1">
      <c r="A87" s="58">
        <v>37</v>
      </c>
      <c r="B87" s="59" t="s">
        <v>140</v>
      </c>
      <c r="C87" s="60"/>
      <c r="D87" s="76"/>
      <c r="E87" s="62"/>
      <c r="F87" s="77"/>
      <c r="G87" s="78"/>
      <c r="H87" s="78"/>
      <c r="I87" s="77"/>
      <c r="J87" s="80"/>
      <c r="K87" s="81"/>
      <c r="L87" s="81"/>
      <c r="M87" s="90"/>
      <c r="N87" s="78"/>
      <c r="O87" s="78"/>
      <c r="P87" s="83"/>
      <c r="Q87" s="78"/>
      <c r="R87" s="78"/>
      <c r="S87" s="83"/>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5"/>
      <c r="BB87" s="86"/>
      <c r="BC87" s="59"/>
      <c r="IA87" s="73">
        <v>37</v>
      </c>
      <c r="IB87" s="74" t="s">
        <v>140</v>
      </c>
      <c r="IE87" s="75"/>
      <c r="IF87" s="75" t="s">
        <v>36</v>
      </c>
      <c r="IG87" s="75" t="s">
        <v>37</v>
      </c>
      <c r="IH87" s="75">
        <v>10</v>
      </c>
      <c r="II87" s="75" t="s">
        <v>30</v>
      </c>
    </row>
    <row r="88" spans="1:243" s="73" customFormat="1" ht="24.75" customHeight="1">
      <c r="A88" s="58">
        <v>37.01</v>
      </c>
      <c r="B88" s="59" t="s">
        <v>141</v>
      </c>
      <c r="C88" s="60"/>
      <c r="D88" s="76">
        <v>3</v>
      </c>
      <c r="E88" s="62" t="s">
        <v>97</v>
      </c>
      <c r="F88" s="77">
        <v>371.7</v>
      </c>
      <c r="G88" s="78"/>
      <c r="H88" s="78"/>
      <c r="I88" s="77" t="s">
        <v>31</v>
      </c>
      <c r="J88" s="80">
        <f>IF(I88="Less(-)",-1,1)</f>
        <v>1</v>
      </c>
      <c r="K88" s="81" t="s">
        <v>41</v>
      </c>
      <c r="L88" s="81" t="s">
        <v>6</v>
      </c>
      <c r="M88" s="87"/>
      <c r="N88" s="78"/>
      <c r="O88" s="78"/>
      <c r="P88" s="83"/>
      <c r="Q88" s="78"/>
      <c r="R88" s="78"/>
      <c r="S88" s="83"/>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5">
        <f>total_amount_ba($B$2,$D$2,D88,F88,J88,K88,M88)</f>
        <v>1115.1</v>
      </c>
      <c r="BB88" s="86">
        <f>BA88+SUM(N88:AZ88)</f>
        <v>1115.1</v>
      </c>
      <c r="BC88" s="59" t="str">
        <f>SpellNumber(L88,BB88)</f>
        <v>INR  One Thousand One Hundred &amp; Fifteen  and Paise Ten Only</v>
      </c>
      <c r="IA88" s="73">
        <v>37.01</v>
      </c>
      <c r="IB88" s="73" t="s">
        <v>141</v>
      </c>
      <c r="ID88" s="73">
        <v>3</v>
      </c>
      <c r="IE88" s="75" t="s">
        <v>97</v>
      </c>
      <c r="IF88" s="75" t="s">
        <v>32</v>
      </c>
      <c r="IG88" s="75" t="s">
        <v>28</v>
      </c>
      <c r="IH88" s="75">
        <v>123.223</v>
      </c>
      <c r="II88" s="75" t="s">
        <v>30</v>
      </c>
    </row>
    <row r="89" spans="1:243" s="73" customFormat="1" ht="37.5" customHeight="1">
      <c r="A89" s="58">
        <v>38</v>
      </c>
      <c r="B89" s="59" t="s">
        <v>142</v>
      </c>
      <c r="C89" s="60"/>
      <c r="D89" s="76"/>
      <c r="E89" s="62"/>
      <c r="F89" s="77"/>
      <c r="G89" s="78"/>
      <c r="H89" s="78"/>
      <c r="I89" s="77"/>
      <c r="J89" s="80"/>
      <c r="K89" s="81"/>
      <c r="L89" s="81"/>
      <c r="M89" s="90"/>
      <c r="N89" s="78"/>
      <c r="O89" s="78"/>
      <c r="P89" s="83"/>
      <c r="Q89" s="78"/>
      <c r="R89" s="78"/>
      <c r="S89" s="83"/>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5"/>
      <c r="BB89" s="86"/>
      <c r="BC89" s="59"/>
      <c r="IA89" s="73">
        <v>38</v>
      </c>
      <c r="IB89" s="74" t="s">
        <v>142</v>
      </c>
      <c r="IE89" s="75"/>
      <c r="IF89" s="75" t="s">
        <v>36</v>
      </c>
      <c r="IG89" s="75" t="s">
        <v>37</v>
      </c>
      <c r="IH89" s="75">
        <v>10</v>
      </c>
      <c r="II89" s="75" t="s">
        <v>30</v>
      </c>
    </row>
    <row r="90" spans="1:243" s="73" customFormat="1" ht="31.5" customHeight="1">
      <c r="A90" s="58">
        <v>38.01</v>
      </c>
      <c r="B90" s="59" t="s">
        <v>143</v>
      </c>
      <c r="C90" s="60"/>
      <c r="D90" s="76">
        <v>2</v>
      </c>
      <c r="E90" s="62" t="s">
        <v>97</v>
      </c>
      <c r="F90" s="77">
        <v>545.95</v>
      </c>
      <c r="G90" s="78"/>
      <c r="H90" s="78"/>
      <c r="I90" s="77" t="s">
        <v>31</v>
      </c>
      <c r="J90" s="80">
        <f>IF(I90="Less(-)",-1,1)</f>
        <v>1</v>
      </c>
      <c r="K90" s="81" t="s">
        <v>41</v>
      </c>
      <c r="L90" s="81" t="s">
        <v>6</v>
      </c>
      <c r="M90" s="87"/>
      <c r="N90" s="78"/>
      <c r="O90" s="78"/>
      <c r="P90" s="83"/>
      <c r="Q90" s="78"/>
      <c r="R90" s="78"/>
      <c r="S90" s="83"/>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5">
        <f>total_amount_ba($B$2,$D$2,D90,F90,J90,K90,M90)</f>
        <v>1091.9</v>
      </c>
      <c r="BB90" s="86">
        <f>BA90+SUM(N90:AZ90)</f>
        <v>1091.9</v>
      </c>
      <c r="BC90" s="59" t="str">
        <f>SpellNumber(L90,BB90)</f>
        <v>INR  One Thousand  &amp;Ninety One  and Paise Ninety Only</v>
      </c>
      <c r="IA90" s="73">
        <v>38.01</v>
      </c>
      <c r="IB90" s="73" t="s">
        <v>143</v>
      </c>
      <c r="ID90" s="73">
        <v>2</v>
      </c>
      <c r="IE90" s="75" t="s">
        <v>97</v>
      </c>
      <c r="IF90" s="75" t="s">
        <v>32</v>
      </c>
      <c r="IG90" s="75" t="s">
        <v>28</v>
      </c>
      <c r="IH90" s="75">
        <v>123.223</v>
      </c>
      <c r="II90" s="75" t="s">
        <v>30</v>
      </c>
    </row>
    <row r="91" spans="1:243" s="73" customFormat="1" ht="33" customHeight="1">
      <c r="A91" s="58">
        <v>39</v>
      </c>
      <c r="B91" s="59" t="s">
        <v>144</v>
      </c>
      <c r="C91" s="60"/>
      <c r="D91" s="76">
        <v>1</v>
      </c>
      <c r="E91" s="62" t="s">
        <v>97</v>
      </c>
      <c r="F91" s="77">
        <v>100.7</v>
      </c>
      <c r="G91" s="78"/>
      <c r="H91" s="78"/>
      <c r="I91" s="77" t="s">
        <v>31</v>
      </c>
      <c r="J91" s="80">
        <f>IF(I91="Less(-)",-1,1)</f>
        <v>1</v>
      </c>
      <c r="K91" s="81" t="s">
        <v>41</v>
      </c>
      <c r="L91" s="81" t="s">
        <v>6</v>
      </c>
      <c r="M91" s="87"/>
      <c r="N91" s="78"/>
      <c r="O91" s="78"/>
      <c r="P91" s="83"/>
      <c r="Q91" s="78"/>
      <c r="R91" s="78"/>
      <c r="S91" s="83"/>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5">
        <f>total_amount_ba($B$2,$D$2,D91,F91,J91,K91,M91)</f>
        <v>100.7</v>
      </c>
      <c r="BB91" s="86">
        <f>BA91+SUM(N91:AZ91)</f>
        <v>100.7</v>
      </c>
      <c r="BC91" s="59" t="str">
        <f>SpellNumber(L91,BB91)</f>
        <v>INR  One Hundred    and Paise Seventy Only</v>
      </c>
      <c r="IA91" s="73">
        <v>39</v>
      </c>
      <c r="IB91" s="73" t="s">
        <v>144</v>
      </c>
      <c r="ID91" s="73">
        <v>1</v>
      </c>
      <c r="IE91" s="75" t="s">
        <v>97</v>
      </c>
      <c r="IF91" s="75" t="s">
        <v>33</v>
      </c>
      <c r="IG91" s="75" t="s">
        <v>34</v>
      </c>
      <c r="IH91" s="75">
        <v>213</v>
      </c>
      <c r="II91" s="75" t="s">
        <v>30</v>
      </c>
    </row>
    <row r="92" spans="1:243" s="73" customFormat="1" ht="37.5" customHeight="1">
      <c r="A92" s="58">
        <v>40</v>
      </c>
      <c r="B92" s="59" t="s">
        <v>145</v>
      </c>
      <c r="C92" s="60"/>
      <c r="D92" s="76"/>
      <c r="E92" s="62"/>
      <c r="F92" s="77"/>
      <c r="G92" s="78"/>
      <c r="H92" s="78"/>
      <c r="I92" s="77"/>
      <c r="J92" s="80"/>
      <c r="K92" s="81"/>
      <c r="L92" s="81"/>
      <c r="M92" s="90"/>
      <c r="N92" s="78"/>
      <c r="O92" s="78"/>
      <c r="P92" s="83"/>
      <c r="Q92" s="78"/>
      <c r="R92" s="78"/>
      <c r="S92" s="83"/>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5"/>
      <c r="BB92" s="86"/>
      <c r="BC92" s="59"/>
      <c r="IA92" s="73">
        <v>40</v>
      </c>
      <c r="IB92" s="74" t="s">
        <v>145</v>
      </c>
      <c r="IE92" s="75"/>
      <c r="IF92" s="75" t="s">
        <v>36</v>
      </c>
      <c r="IG92" s="75" t="s">
        <v>37</v>
      </c>
      <c r="IH92" s="75">
        <v>10</v>
      </c>
      <c r="II92" s="75" t="s">
        <v>30</v>
      </c>
    </row>
    <row r="93" spans="1:243" s="73" customFormat="1" ht="27.75" customHeight="1">
      <c r="A93" s="58">
        <v>40.01</v>
      </c>
      <c r="B93" s="89" t="s">
        <v>146</v>
      </c>
      <c r="C93" s="60"/>
      <c r="D93" s="76">
        <v>1</v>
      </c>
      <c r="E93" s="62" t="s">
        <v>97</v>
      </c>
      <c r="F93" s="77">
        <v>394.15</v>
      </c>
      <c r="G93" s="78"/>
      <c r="H93" s="78"/>
      <c r="I93" s="77" t="s">
        <v>31</v>
      </c>
      <c r="J93" s="80">
        <f>IF(I93="Less(-)",-1,1)</f>
        <v>1</v>
      </c>
      <c r="K93" s="81" t="s">
        <v>41</v>
      </c>
      <c r="L93" s="81" t="s">
        <v>6</v>
      </c>
      <c r="M93" s="87"/>
      <c r="N93" s="78"/>
      <c r="O93" s="78"/>
      <c r="P93" s="83"/>
      <c r="Q93" s="78"/>
      <c r="R93" s="78"/>
      <c r="S93" s="83"/>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5">
        <f>total_amount_ba($B$2,$D$2,D93,F93,J93,K93,M93)</f>
        <v>394.15</v>
      </c>
      <c r="BB93" s="86">
        <f>BA93+SUM(N93:AZ93)</f>
        <v>394.15</v>
      </c>
      <c r="BC93" s="59" t="str">
        <f>SpellNumber(L93,BB93)</f>
        <v>INR  Three Hundred &amp; Ninety Four  and Paise Fifteen Only</v>
      </c>
      <c r="IA93" s="73">
        <v>40.01</v>
      </c>
      <c r="IB93" s="73" t="s">
        <v>146</v>
      </c>
      <c r="ID93" s="73">
        <v>1</v>
      </c>
      <c r="IE93" s="75" t="s">
        <v>97</v>
      </c>
      <c r="IF93" s="75" t="s">
        <v>27</v>
      </c>
      <c r="IG93" s="75" t="s">
        <v>35</v>
      </c>
      <c r="IH93" s="75">
        <v>10</v>
      </c>
      <c r="II93" s="75" t="s">
        <v>30</v>
      </c>
    </row>
    <row r="94" spans="1:243" s="73" customFormat="1" ht="46.5" customHeight="1">
      <c r="A94" s="58">
        <v>41</v>
      </c>
      <c r="B94" s="59" t="s">
        <v>147</v>
      </c>
      <c r="C94" s="60"/>
      <c r="D94" s="76"/>
      <c r="E94" s="62"/>
      <c r="F94" s="77"/>
      <c r="G94" s="78"/>
      <c r="H94" s="78"/>
      <c r="I94" s="77"/>
      <c r="J94" s="80"/>
      <c r="K94" s="81"/>
      <c r="L94" s="81"/>
      <c r="M94" s="90"/>
      <c r="N94" s="78"/>
      <c r="O94" s="78"/>
      <c r="P94" s="83"/>
      <c r="Q94" s="78"/>
      <c r="R94" s="78"/>
      <c r="S94" s="83"/>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5"/>
      <c r="BB94" s="86"/>
      <c r="BC94" s="59"/>
      <c r="IA94" s="73">
        <v>41</v>
      </c>
      <c r="IB94" s="74" t="s">
        <v>147</v>
      </c>
      <c r="IE94" s="75"/>
      <c r="IF94" s="75" t="s">
        <v>36</v>
      </c>
      <c r="IG94" s="75" t="s">
        <v>37</v>
      </c>
      <c r="IH94" s="75">
        <v>10</v>
      </c>
      <c r="II94" s="75" t="s">
        <v>30</v>
      </c>
    </row>
    <row r="95" spans="1:243" s="73" customFormat="1" ht="33" customHeight="1">
      <c r="A95" s="58">
        <v>41.01</v>
      </c>
      <c r="B95" s="59" t="s">
        <v>148</v>
      </c>
      <c r="C95" s="60"/>
      <c r="D95" s="76">
        <v>6</v>
      </c>
      <c r="E95" s="92" t="s">
        <v>138</v>
      </c>
      <c r="F95" s="77">
        <v>15.5</v>
      </c>
      <c r="G95" s="93"/>
      <c r="H95" s="94"/>
      <c r="I95" s="77" t="s">
        <v>31</v>
      </c>
      <c r="J95" s="80">
        <f>IF(I95="Less(-)",-1,1)</f>
        <v>1</v>
      </c>
      <c r="K95" s="81" t="s">
        <v>41</v>
      </c>
      <c r="L95" s="81" t="s">
        <v>6</v>
      </c>
      <c r="M95" s="87"/>
      <c r="N95" s="78"/>
      <c r="O95" s="78"/>
      <c r="P95" s="84"/>
      <c r="Q95" s="78"/>
      <c r="R95" s="78"/>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5">
        <f>total_amount_ba($B$2,$D$2,D95,F95,J95,K95,M95)</f>
        <v>93</v>
      </c>
      <c r="BB95" s="86">
        <f>BA95+SUM(N95:AZ95)</f>
        <v>93</v>
      </c>
      <c r="BC95" s="59" t="str">
        <f>SpellNumber(L95,BB95)</f>
        <v>INR  Ninety Three Only</v>
      </c>
      <c r="IA95" s="73">
        <v>41.01</v>
      </c>
      <c r="IB95" s="73" t="s">
        <v>148</v>
      </c>
      <c r="ID95" s="73">
        <v>6</v>
      </c>
      <c r="IE95" s="75" t="s">
        <v>138</v>
      </c>
      <c r="IF95" s="75" t="s">
        <v>33</v>
      </c>
      <c r="IG95" s="75" t="s">
        <v>38</v>
      </c>
      <c r="IH95" s="75">
        <v>10</v>
      </c>
      <c r="II95" s="75" t="s">
        <v>30</v>
      </c>
    </row>
    <row r="96" spans="1:243" s="73" customFormat="1" ht="105" customHeight="1">
      <c r="A96" s="58">
        <v>42</v>
      </c>
      <c r="B96" s="59" t="s">
        <v>149</v>
      </c>
      <c r="C96" s="60"/>
      <c r="D96" s="76"/>
      <c r="E96" s="62"/>
      <c r="F96" s="77"/>
      <c r="G96" s="78"/>
      <c r="H96" s="78"/>
      <c r="I96" s="77"/>
      <c r="J96" s="80"/>
      <c r="K96" s="81"/>
      <c r="L96" s="81"/>
      <c r="M96" s="90"/>
      <c r="N96" s="78"/>
      <c r="O96" s="78"/>
      <c r="P96" s="83"/>
      <c r="Q96" s="78"/>
      <c r="R96" s="78"/>
      <c r="S96" s="83"/>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5"/>
      <c r="BB96" s="86"/>
      <c r="BC96" s="59"/>
      <c r="IA96" s="73">
        <v>42</v>
      </c>
      <c r="IB96" s="74" t="s">
        <v>149</v>
      </c>
      <c r="IE96" s="75"/>
      <c r="IF96" s="75" t="s">
        <v>36</v>
      </c>
      <c r="IG96" s="75" t="s">
        <v>37</v>
      </c>
      <c r="IH96" s="75">
        <v>10</v>
      </c>
      <c r="II96" s="75" t="s">
        <v>30</v>
      </c>
    </row>
    <row r="97" spans="1:243" s="73" customFormat="1" ht="42" customHeight="1">
      <c r="A97" s="58">
        <v>42.01</v>
      </c>
      <c r="B97" s="89" t="s">
        <v>150</v>
      </c>
      <c r="C97" s="60"/>
      <c r="D97" s="76">
        <v>1</v>
      </c>
      <c r="E97" s="62" t="s">
        <v>56</v>
      </c>
      <c r="F97" s="77">
        <v>2831.95</v>
      </c>
      <c r="G97" s="78"/>
      <c r="H97" s="78"/>
      <c r="I97" s="77" t="s">
        <v>31</v>
      </c>
      <c r="J97" s="80">
        <f>IF(I97="Less(-)",-1,1)</f>
        <v>1</v>
      </c>
      <c r="K97" s="81" t="s">
        <v>41</v>
      </c>
      <c r="L97" s="81" t="s">
        <v>6</v>
      </c>
      <c r="M97" s="87"/>
      <c r="N97" s="78"/>
      <c r="O97" s="78"/>
      <c r="P97" s="83"/>
      <c r="Q97" s="78"/>
      <c r="R97" s="78"/>
      <c r="S97" s="83"/>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5">
        <f>total_amount_ba($B$2,$D$2,D97,F97,J97,K97,M97)</f>
        <v>2831.95</v>
      </c>
      <c r="BB97" s="86">
        <f>BA97+SUM(N97:AZ97)</f>
        <v>2831.95</v>
      </c>
      <c r="BC97" s="59" t="str">
        <f>SpellNumber(L97,BB97)</f>
        <v>INR  Two Thousand Eight Hundred &amp; Thirty One  and Paise Ninety Five Only</v>
      </c>
      <c r="IA97" s="73">
        <v>42.01</v>
      </c>
      <c r="IB97" s="73" t="s">
        <v>150</v>
      </c>
      <c r="ID97" s="73">
        <v>1</v>
      </c>
      <c r="IE97" s="75" t="s">
        <v>56</v>
      </c>
      <c r="IF97" s="75" t="s">
        <v>27</v>
      </c>
      <c r="IG97" s="75" t="s">
        <v>35</v>
      </c>
      <c r="IH97" s="75">
        <v>10</v>
      </c>
      <c r="II97" s="75" t="s">
        <v>30</v>
      </c>
    </row>
    <row r="98" spans="1:243" s="73" customFormat="1" ht="112.5" customHeight="1">
      <c r="A98" s="58">
        <v>43</v>
      </c>
      <c r="B98" s="59" t="s">
        <v>151</v>
      </c>
      <c r="C98" s="60"/>
      <c r="D98" s="76">
        <v>100</v>
      </c>
      <c r="E98" s="62" t="s">
        <v>56</v>
      </c>
      <c r="F98" s="77">
        <v>744.8</v>
      </c>
      <c r="G98" s="78"/>
      <c r="H98" s="78"/>
      <c r="I98" s="77" t="s">
        <v>31</v>
      </c>
      <c r="J98" s="80">
        <f>IF(I98="Less(-)",-1,1)</f>
        <v>1</v>
      </c>
      <c r="K98" s="81" t="s">
        <v>41</v>
      </c>
      <c r="L98" s="81" t="s">
        <v>6</v>
      </c>
      <c r="M98" s="87"/>
      <c r="N98" s="78"/>
      <c r="O98" s="78"/>
      <c r="P98" s="83"/>
      <c r="Q98" s="78"/>
      <c r="R98" s="78"/>
      <c r="S98" s="83"/>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5">
        <f>total_amount_ba($B$2,$D$2,D98,F98,J98,K98,M98)</f>
        <v>74480</v>
      </c>
      <c r="BB98" s="86">
        <f>BA98+SUM(N98:AZ98)</f>
        <v>74480</v>
      </c>
      <c r="BC98" s="59" t="str">
        <f>SpellNumber(L98,BB98)</f>
        <v>INR  Seventy Four Thousand Four Hundred &amp; Eighty  Only</v>
      </c>
      <c r="IA98" s="73">
        <v>43</v>
      </c>
      <c r="IB98" s="73" t="s">
        <v>151</v>
      </c>
      <c r="ID98" s="73">
        <v>100</v>
      </c>
      <c r="IE98" s="75" t="s">
        <v>56</v>
      </c>
      <c r="IF98" s="75" t="s">
        <v>32</v>
      </c>
      <c r="IG98" s="75" t="s">
        <v>28</v>
      </c>
      <c r="IH98" s="75">
        <v>123.223</v>
      </c>
      <c r="II98" s="75" t="s">
        <v>30</v>
      </c>
    </row>
    <row r="99" spans="1:243" s="73" customFormat="1" ht="88.5" customHeight="1">
      <c r="A99" s="58">
        <v>44</v>
      </c>
      <c r="B99" s="59" t="s">
        <v>152</v>
      </c>
      <c r="C99" s="60"/>
      <c r="D99" s="76">
        <v>101</v>
      </c>
      <c r="E99" s="62" t="s">
        <v>56</v>
      </c>
      <c r="F99" s="77">
        <v>688.35</v>
      </c>
      <c r="G99" s="78"/>
      <c r="H99" s="78"/>
      <c r="I99" s="77" t="s">
        <v>31</v>
      </c>
      <c r="J99" s="80">
        <f>IF(I99="Less(-)",-1,1)</f>
        <v>1</v>
      </c>
      <c r="K99" s="81" t="s">
        <v>41</v>
      </c>
      <c r="L99" s="81" t="s">
        <v>6</v>
      </c>
      <c r="M99" s="87"/>
      <c r="N99" s="78"/>
      <c r="O99" s="78"/>
      <c r="P99" s="83"/>
      <c r="Q99" s="78"/>
      <c r="R99" s="78"/>
      <c r="S99" s="83"/>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5">
        <f>total_amount_ba($B$2,$D$2,D99,F99,J99,K99,M99)</f>
        <v>69523.35</v>
      </c>
      <c r="BB99" s="86">
        <f>BA99+SUM(N99:AZ99)</f>
        <v>69523.35</v>
      </c>
      <c r="BC99" s="59" t="str">
        <f>SpellNumber(L99,BB99)</f>
        <v>INR  Sixty Nine Thousand Five Hundred &amp; Twenty Three  and Paise Thirty Five Only</v>
      </c>
      <c r="IA99" s="73">
        <v>44</v>
      </c>
      <c r="IB99" s="73" t="s">
        <v>152</v>
      </c>
      <c r="ID99" s="73">
        <v>101</v>
      </c>
      <c r="IE99" s="75" t="s">
        <v>56</v>
      </c>
      <c r="IF99" s="75" t="s">
        <v>33</v>
      </c>
      <c r="IG99" s="75" t="s">
        <v>34</v>
      </c>
      <c r="IH99" s="75">
        <v>213</v>
      </c>
      <c r="II99" s="75" t="s">
        <v>30</v>
      </c>
    </row>
    <row r="100" spans="1:243" s="73" customFormat="1" ht="51" customHeight="1">
      <c r="A100" s="58">
        <v>45</v>
      </c>
      <c r="B100" s="59" t="s">
        <v>153</v>
      </c>
      <c r="C100" s="60"/>
      <c r="D100" s="76"/>
      <c r="E100" s="62"/>
      <c r="F100" s="77"/>
      <c r="G100" s="78"/>
      <c r="H100" s="78"/>
      <c r="I100" s="77"/>
      <c r="J100" s="80"/>
      <c r="K100" s="81"/>
      <c r="L100" s="81"/>
      <c r="M100" s="90"/>
      <c r="N100" s="78"/>
      <c r="O100" s="78"/>
      <c r="P100" s="83"/>
      <c r="Q100" s="78"/>
      <c r="R100" s="78"/>
      <c r="S100" s="83"/>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5"/>
      <c r="BB100" s="86"/>
      <c r="BC100" s="59"/>
      <c r="IA100" s="73">
        <v>45</v>
      </c>
      <c r="IB100" s="74" t="s">
        <v>153</v>
      </c>
      <c r="IE100" s="75"/>
      <c r="IF100" s="75" t="s">
        <v>36</v>
      </c>
      <c r="IG100" s="75" t="s">
        <v>37</v>
      </c>
      <c r="IH100" s="75">
        <v>10</v>
      </c>
      <c r="II100" s="75" t="s">
        <v>30</v>
      </c>
    </row>
    <row r="101" spans="1:243" s="73" customFormat="1" ht="39.75" customHeight="1">
      <c r="A101" s="58">
        <v>45.01</v>
      </c>
      <c r="B101" s="89" t="s">
        <v>57</v>
      </c>
      <c r="C101" s="60"/>
      <c r="D101" s="76">
        <v>300</v>
      </c>
      <c r="E101" s="62" t="s">
        <v>72</v>
      </c>
      <c r="F101" s="77">
        <v>85.95</v>
      </c>
      <c r="G101" s="78"/>
      <c r="H101" s="78"/>
      <c r="I101" s="77" t="s">
        <v>31</v>
      </c>
      <c r="J101" s="80">
        <f>IF(I101="Less(-)",-1,1)</f>
        <v>1</v>
      </c>
      <c r="K101" s="81" t="s">
        <v>41</v>
      </c>
      <c r="L101" s="81" t="s">
        <v>6</v>
      </c>
      <c r="M101" s="87"/>
      <c r="N101" s="78"/>
      <c r="O101" s="78"/>
      <c r="P101" s="83"/>
      <c r="Q101" s="78"/>
      <c r="R101" s="78"/>
      <c r="S101" s="83"/>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5">
        <f>total_amount_ba($B$2,$D$2,D101,F101,J101,K101,M101)</f>
        <v>25785</v>
      </c>
      <c r="BB101" s="86">
        <f>BA101+SUM(N101:AZ101)</f>
        <v>25785</v>
      </c>
      <c r="BC101" s="59" t="str">
        <f>SpellNumber(L101,BB101)</f>
        <v>INR  Twenty Five Thousand Seven Hundred &amp; Eighty Five  Only</v>
      </c>
      <c r="IA101" s="73">
        <v>45.01</v>
      </c>
      <c r="IB101" s="73" t="s">
        <v>57</v>
      </c>
      <c r="ID101" s="73">
        <v>300</v>
      </c>
      <c r="IE101" s="75" t="s">
        <v>72</v>
      </c>
      <c r="IF101" s="75" t="s">
        <v>27</v>
      </c>
      <c r="IG101" s="75" t="s">
        <v>35</v>
      </c>
      <c r="IH101" s="75">
        <v>10</v>
      </c>
      <c r="II101" s="75" t="s">
        <v>30</v>
      </c>
    </row>
    <row r="102" spans="1:243" s="73" customFormat="1" ht="48" customHeight="1">
      <c r="A102" s="58">
        <v>46</v>
      </c>
      <c r="B102" s="59" t="s">
        <v>154</v>
      </c>
      <c r="C102" s="60"/>
      <c r="D102" s="76"/>
      <c r="E102" s="62"/>
      <c r="F102" s="77"/>
      <c r="G102" s="78"/>
      <c r="H102" s="78"/>
      <c r="I102" s="77"/>
      <c r="J102" s="80"/>
      <c r="K102" s="81"/>
      <c r="L102" s="81"/>
      <c r="M102" s="90"/>
      <c r="N102" s="78"/>
      <c r="O102" s="78"/>
      <c r="P102" s="83"/>
      <c r="Q102" s="78"/>
      <c r="R102" s="78"/>
      <c r="S102" s="83"/>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5"/>
      <c r="BB102" s="86"/>
      <c r="BC102" s="59"/>
      <c r="IA102" s="73">
        <v>46</v>
      </c>
      <c r="IB102" s="74" t="s">
        <v>154</v>
      </c>
      <c r="IE102" s="75"/>
      <c r="IF102" s="75" t="s">
        <v>36</v>
      </c>
      <c r="IG102" s="75" t="s">
        <v>37</v>
      </c>
      <c r="IH102" s="75">
        <v>10</v>
      </c>
      <c r="II102" s="75" t="s">
        <v>30</v>
      </c>
    </row>
    <row r="103" spans="1:243" s="73" customFormat="1" ht="28.5">
      <c r="A103" s="58">
        <v>46.01</v>
      </c>
      <c r="B103" s="59" t="s">
        <v>155</v>
      </c>
      <c r="C103" s="60"/>
      <c r="D103" s="76">
        <v>3</v>
      </c>
      <c r="E103" s="92" t="s">
        <v>56</v>
      </c>
      <c r="F103" s="77">
        <v>2372.8</v>
      </c>
      <c r="G103" s="93"/>
      <c r="H103" s="94"/>
      <c r="I103" s="77" t="s">
        <v>31</v>
      </c>
      <c r="J103" s="80">
        <f>IF(I103="Less(-)",-1,1)</f>
        <v>1</v>
      </c>
      <c r="K103" s="81" t="s">
        <v>41</v>
      </c>
      <c r="L103" s="81" t="s">
        <v>6</v>
      </c>
      <c r="M103" s="87"/>
      <c r="N103" s="78"/>
      <c r="O103" s="78"/>
      <c r="P103" s="84"/>
      <c r="Q103" s="78"/>
      <c r="R103" s="78"/>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5">
        <f>total_amount_ba($B$2,$D$2,D103,F103,J103,K103,M103)</f>
        <v>7118.4</v>
      </c>
      <c r="BB103" s="86">
        <f>BA103+SUM(N103:AZ103)</f>
        <v>7118.4</v>
      </c>
      <c r="BC103" s="59" t="str">
        <f>SpellNumber(L103,BB103)</f>
        <v>INR  Seven Thousand One Hundred &amp; Eighteen  and Paise Forty Only</v>
      </c>
      <c r="IA103" s="73">
        <v>46.01</v>
      </c>
      <c r="IB103" s="73" t="s">
        <v>155</v>
      </c>
      <c r="ID103" s="73">
        <v>3</v>
      </c>
      <c r="IE103" s="75" t="s">
        <v>56</v>
      </c>
      <c r="IF103" s="75" t="s">
        <v>33</v>
      </c>
      <c r="IG103" s="75" t="s">
        <v>38</v>
      </c>
      <c r="IH103" s="75">
        <v>10</v>
      </c>
      <c r="II103" s="75" t="s">
        <v>30</v>
      </c>
    </row>
    <row r="104" spans="1:243" s="73" customFormat="1" ht="51" customHeight="1">
      <c r="A104" s="58">
        <v>47</v>
      </c>
      <c r="B104" s="59" t="s">
        <v>156</v>
      </c>
      <c r="C104" s="60"/>
      <c r="D104" s="76"/>
      <c r="E104" s="62"/>
      <c r="F104" s="77"/>
      <c r="G104" s="78"/>
      <c r="H104" s="78"/>
      <c r="I104" s="77"/>
      <c r="J104" s="80"/>
      <c r="K104" s="81"/>
      <c r="L104" s="81"/>
      <c r="M104" s="90"/>
      <c r="N104" s="78"/>
      <c r="O104" s="78"/>
      <c r="P104" s="83"/>
      <c r="Q104" s="78"/>
      <c r="R104" s="78"/>
      <c r="S104" s="83"/>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5"/>
      <c r="BB104" s="86"/>
      <c r="BC104" s="59"/>
      <c r="IA104" s="73">
        <v>47</v>
      </c>
      <c r="IB104" s="74" t="s">
        <v>156</v>
      </c>
      <c r="IE104" s="75"/>
      <c r="IF104" s="75" t="s">
        <v>36</v>
      </c>
      <c r="IG104" s="75" t="s">
        <v>37</v>
      </c>
      <c r="IH104" s="75">
        <v>10</v>
      </c>
      <c r="II104" s="75" t="s">
        <v>30</v>
      </c>
    </row>
    <row r="105" spans="1:243" s="73" customFormat="1" ht="44.25" customHeight="1">
      <c r="A105" s="58">
        <v>47.01</v>
      </c>
      <c r="B105" s="59" t="s">
        <v>157</v>
      </c>
      <c r="C105" s="60"/>
      <c r="D105" s="76">
        <v>23</v>
      </c>
      <c r="E105" s="62" t="s">
        <v>56</v>
      </c>
      <c r="F105" s="77">
        <v>112.3</v>
      </c>
      <c r="G105" s="78"/>
      <c r="H105" s="78"/>
      <c r="I105" s="77" t="s">
        <v>31</v>
      </c>
      <c r="J105" s="80">
        <f>IF(I105="Less(-)",-1,1)</f>
        <v>1</v>
      </c>
      <c r="K105" s="81" t="s">
        <v>41</v>
      </c>
      <c r="L105" s="81" t="s">
        <v>6</v>
      </c>
      <c r="M105" s="87"/>
      <c r="N105" s="78"/>
      <c r="O105" s="78"/>
      <c r="P105" s="83"/>
      <c r="Q105" s="78"/>
      <c r="R105" s="78"/>
      <c r="S105" s="83"/>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5">
        <f>total_amount_ba($B$2,$D$2,D105,F105,J105,K105,M105)</f>
        <v>2582.9</v>
      </c>
      <c r="BB105" s="86">
        <f>BA105+SUM(N105:AZ105)</f>
        <v>2582.9</v>
      </c>
      <c r="BC105" s="59" t="str">
        <f>SpellNumber(L105,BB105)</f>
        <v>INR  Two Thousand Five Hundred &amp; Eighty Two  and Paise Ninety Only</v>
      </c>
      <c r="IA105" s="73">
        <v>47.01</v>
      </c>
      <c r="IB105" s="73" t="s">
        <v>157</v>
      </c>
      <c r="ID105" s="73">
        <v>23</v>
      </c>
      <c r="IE105" s="75" t="s">
        <v>56</v>
      </c>
      <c r="IF105" s="75" t="s">
        <v>32</v>
      </c>
      <c r="IG105" s="75" t="s">
        <v>28</v>
      </c>
      <c r="IH105" s="75">
        <v>123.223</v>
      </c>
      <c r="II105" s="75" t="s">
        <v>30</v>
      </c>
    </row>
    <row r="106" spans="1:243" s="73" customFormat="1" ht="190.5" customHeight="1">
      <c r="A106" s="58">
        <v>48</v>
      </c>
      <c r="B106" s="59" t="s">
        <v>158</v>
      </c>
      <c r="C106" s="60"/>
      <c r="D106" s="76"/>
      <c r="E106" s="62"/>
      <c r="F106" s="77"/>
      <c r="G106" s="78"/>
      <c r="H106" s="78"/>
      <c r="I106" s="77"/>
      <c r="J106" s="80"/>
      <c r="K106" s="81"/>
      <c r="L106" s="81"/>
      <c r="M106" s="90"/>
      <c r="N106" s="78"/>
      <c r="O106" s="78"/>
      <c r="P106" s="83"/>
      <c r="Q106" s="78"/>
      <c r="R106" s="78"/>
      <c r="S106" s="83"/>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5"/>
      <c r="BB106" s="86"/>
      <c r="BC106" s="59"/>
      <c r="IA106" s="73">
        <v>48</v>
      </c>
      <c r="IB106" s="74" t="s">
        <v>158</v>
      </c>
      <c r="IE106" s="75"/>
      <c r="IF106" s="75" t="s">
        <v>36</v>
      </c>
      <c r="IG106" s="75" t="s">
        <v>37</v>
      </c>
      <c r="IH106" s="75">
        <v>10</v>
      </c>
      <c r="II106" s="75" t="s">
        <v>30</v>
      </c>
    </row>
    <row r="107" spans="1:243" s="73" customFormat="1" ht="27" customHeight="1">
      <c r="A107" s="58">
        <v>48.01</v>
      </c>
      <c r="B107" s="59" t="s">
        <v>159</v>
      </c>
      <c r="C107" s="60"/>
      <c r="D107" s="76"/>
      <c r="E107" s="62"/>
      <c r="F107" s="77"/>
      <c r="G107" s="78"/>
      <c r="H107" s="78"/>
      <c r="I107" s="77"/>
      <c r="J107" s="80"/>
      <c r="K107" s="81"/>
      <c r="L107" s="81"/>
      <c r="M107" s="90"/>
      <c r="N107" s="78"/>
      <c r="O107" s="78"/>
      <c r="P107" s="83"/>
      <c r="Q107" s="78"/>
      <c r="R107" s="78"/>
      <c r="S107" s="83"/>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5"/>
      <c r="BB107" s="86"/>
      <c r="BC107" s="59"/>
      <c r="IA107" s="73">
        <v>48.01</v>
      </c>
      <c r="IB107" s="74" t="s">
        <v>159</v>
      </c>
      <c r="IE107" s="75"/>
      <c r="IF107" s="75" t="s">
        <v>36</v>
      </c>
      <c r="IG107" s="75" t="s">
        <v>37</v>
      </c>
      <c r="IH107" s="75">
        <v>10</v>
      </c>
      <c r="II107" s="75" t="s">
        <v>30</v>
      </c>
    </row>
    <row r="108" spans="1:243" s="73" customFormat="1" ht="49.5" customHeight="1">
      <c r="A108" s="58">
        <v>48.02</v>
      </c>
      <c r="B108" s="59" t="s">
        <v>160</v>
      </c>
      <c r="C108" s="60"/>
      <c r="D108" s="76">
        <v>1</v>
      </c>
      <c r="E108" s="62" t="s">
        <v>72</v>
      </c>
      <c r="F108" s="77">
        <v>355.2</v>
      </c>
      <c r="G108" s="78"/>
      <c r="H108" s="78"/>
      <c r="I108" s="77" t="s">
        <v>31</v>
      </c>
      <c r="J108" s="80">
        <f>IF(I108="Less(-)",-1,1)</f>
        <v>1</v>
      </c>
      <c r="K108" s="81" t="s">
        <v>41</v>
      </c>
      <c r="L108" s="81" t="s">
        <v>6</v>
      </c>
      <c r="M108" s="87"/>
      <c r="N108" s="78"/>
      <c r="O108" s="78"/>
      <c r="P108" s="83"/>
      <c r="Q108" s="78"/>
      <c r="R108" s="78"/>
      <c r="S108" s="83"/>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5">
        <f>total_amount_ba($B$2,$D$2,D108,F108,J108,K108,M108)</f>
        <v>355.2</v>
      </c>
      <c r="BB108" s="86">
        <f>BA108+SUM(N108:AZ108)</f>
        <v>355.2</v>
      </c>
      <c r="BC108" s="59" t="str">
        <f>SpellNumber(L108,BB108)</f>
        <v>INR  Three Hundred &amp; Fifty Five  and Paise Twenty Only</v>
      </c>
      <c r="IA108" s="73">
        <v>48.02</v>
      </c>
      <c r="IB108" s="73" t="s">
        <v>160</v>
      </c>
      <c r="ID108" s="73">
        <v>1</v>
      </c>
      <c r="IE108" s="75" t="s">
        <v>72</v>
      </c>
      <c r="IF108" s="75" t="s">
        <v>33</v>
      </c>
      <c r="IG108" s="75" t="s">
        <v>34</v>
      </c>
      <c r="IH108" s="75">
        <v>213</v>
      </c>
      <c r="II108" s="75" t="s">
        <v>30</v>
      </c>
    </row>
    <row r="109" spans="1:243" s="73" customFormat="1" ht="64.5" customHeight="1">
      <c r="A109" s="58">
        <v>49</v>
      </c>
      <c r="B109" s="59" t="s">
        <v>161</v>
      </c>
      <c r="C109" s="60"/>
      <c r="D109" s="76"/>
      <c r="E109" s="62"/>
      <c r="F109" s="77"/>
      <c r="G109" s="78"/>
      <c r="H109" s="78"/>
      <c r="I109" s="77"/>
      <c r="J109" s="80"/>
      <c r="K109" s="81"/>
      <c r="L109" s="81"/>
      <c r="M109" s="90"/>
      <c r="N109" s="78"/>
      <c r="O109" s="78"/>
      <c r="P109" s="83"/>
      <c r="Q109" s="78"/>
      <c r="R109" s="78"/>
      <c r="S109" s="83"/>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5"/>
      <c r="BB109" s="86"/>
      <c r="BC109" s="59"/>
      <c r="IA109" s="73">
        <v>49</v>
      </c>
      <c r="IB109" s="74" t="s">
        <v>161</v>
      </c>
      <c r="IE109" s="75"/>
      <c r="IF109" s="75" t="s">
        <v>36</v>
      </c>
      <c r="IG109" s="75" t="s">
        <v>37</v>
      </c>
      <c r="IH109" s="75">
        <v>10</v>
      </c>
      <c r="II109" s="75" t="s">
        <v>30</v>
      </c>
    </row>
    <row r="110" spans="1:243" s="73" customFormat="1" ht="30.75" customHeight="1">
      <c r="A110" s="58">
        <v>49.01</v>
      </c>
      <c r="B110" s="89" t="s">
        <v>162</v>
      </c>
      <c r="C110" s="60"/>
      <c r="D110" s="76">
        <v>4</v>
      </c>
      <c r="E110" s="62" t="s">
        <v>97</v>
      </c>
      <c r="F110" s="77">
        <v>51.1</v>
      </c>
      <c r="G110" s="78"/>
      <c r="H110" s="78"/>
      <c r="I110" s="77" t="s">
        <v>31</v>
      </c>
      <c r="J110" s="80">
        <f>IF(I110="Less(-)",-1,1)</f>
        <v>1</v>
      </c>
      <c r="K110" s="81" t="s">
        <v>41</v>
      </c>
      <c r="L110" s="81" t="s">
        <v>6</v>
      </c>
      <c r="M110" s="87"/>
      <c r="N110" s="78"/>
      <c r="O110" s="78"/>
      <c r="P110" s="83"/>
      <c r="Q110" s="78"/>
      <c r="R110" s="78"/>
      <c r="S110" s="83"/>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5">
        <f>total_amount_ba($B$2,$D$2,D110,F110,J110,K110,M110)</f>
        <v>204.4</v>
      </c>
      <c r="BB110" s="86">
        <f>BA110+SUM(N110:AZ110)</f>
        <v>204.4</v>
      </c>
      <c r="BC110" s="59" t="str">
        <f>SpellNumber(L110,BB110)</f>
        <v>INR  Two Hundred &amp; Four  and Paise Forty Only</v>
      </c>
      <c r="IA110" s="73">
        <v>49.01</v>
      </c>
      <c r="IB110" s="73" t="s">
        <v>162</v>
      </c>
      <c r="ID110" s="73">
        <v>4</v>
      </c>
      <c r="IE110" s="75" t="s">
        <v>97</v>
      </c>
      <c r="IF110" s="75" t="s">
        <v>27</v>
      </c>
      <c r="IG110" s="75" t="s">
        <v>35</v>
      </c>
      <c r="IH110" s="75">
        <v>10</v>
      </c>
      <c r="II110" s="75" t="s">
        <v>30</v>
      </c>
    </row>
    <row r="111" spans="1:243" s="73" customFormat="1" ht="65.25" customHeight="1">
      <c r="A111" s="58">
        <v>50</v>
      </c>
      <c r="B111" s="59" t="s">
        <v>163</v>
      </c>
      <c r="C111" s="60"/>
      <c r="D111" s="76"/>
      <c r="E111" s="62"/>
      <c r="F111" s="77"/>
      <c r="G111" s="78"/>
      <c r="H111" s="78"/>
      <c r="I111" s="77"/>
      <c r="J111" s="80"/>
      <c r="K111" s="81"/>
      <c r="L111" s="81"/>
      <c r="M111" s="90"/>
      <c r="N111" s="78"/>
      <c r="O111" s="78"/>
      <c r="P111" s="83"/>
      <c r="Q111" s="78"/>
      <c r="R111" s="78"/>
      <c r="S111" s="83"/>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5"/>
      <c r="BB111" s="86"/>
      <c r="BC111" s="59"/>
      <c r="IA111" s="73">
        <v>50</v>
      </c>
      <c r="IB111" s="74" t="s">
        <v>163</v>
      </c>
      <c r="IE111" s="75"/>
      <c r="IF111" s="75" t="s">
        <v>36</v>
      </c>
      <c r="IG111" s="75" t="s">
        <v>37</v>
      </c>
      <c r="IH111" s="75">
        <v>10</v>
      </c>
      <c r="II111" s="75" t="s">
        <v>30</v>
      </c>
    </row>
    <row r="112" spans="1:243" s="73" customFormat="1" ht="26.25" customHeight="1">
      <c r="A112" s="58">
        <v>50.01</v>
      </c>
      <c r="B112" s="59" t="s">
        <v>164</v>
      </c>
      <c r="C112" s="60"/>
      <c r="D112" s="76">
        <v>2</v>
      </c>
      <c r="E112" s="92" t="s">
        <v>97</v>
      </c>
      <c r="F112" s="77">
        <v>88.1</v>
      </c>
      <c r="G112" s="93"/>
      <c r="H112" s="94"/>
      <c r="I112" s="77" t="s">
        <v>31</v>
      </c>
      <c r="J112" s="80">
        <f>IF(I112="Less(-)",-1,1)</f>
        <v>1</v>
      </c>
      <c r="K112" s="81" t="s">
        <v>41</v>
      </c>
      <c r="L112" s="81" t="s">
        <v>6</v>
      </c>
      <c r="M112" s="87"/>
      <c r="N112" s="78"/>
      <c r="O112" s="78"/>
      <c r="P112" s="84"/>
      <c r="Q112" s="78"/>
      <c r="R112" s="78"/>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5">
        <f>total_amount_ba($B$2,$D$2,D112,F112,J112,K112,M112)</f>
        <v>176.2</v>
      </c>
      <c r="BB112" s="86">
        <f>BA112+SUM(N112:AZ112)</f>
        <v>176.2</v>
      </c>
      <c r="BC112" s="59" t="str">
        <f>SpellNumber(L112,BB112)</f>
        <v>INR  One Hundred &amp; Seventy Six  and Paise Twenty Only</v>
      </c>
      <c r="IA112" s="73">
        <v>50.01</v>
      </c>
      <c r="IB112" s="73" t="s">
        <v>164</v>
      </c>
      <c r="ID112" s="73">
        <v>2</v>
      </c>
      <c r="IE112" s="75" t="s">
        <v>97</v>
      </c>
      <c r="IF112" s="75" t="s">
        <v>33</v>
      </c>
      <c r="IG112" s="75" t="s">
        <v>38</v>
      </c>
      <c r="IH112" s="75">
        <v>10</v>
      </c>
      <c r="II112" s="75" t="s">
        <v>30</v>
      </c>
    </row>
    <row r="113" spans="1:243" s="73" customFormat="1" ht="54" customHeight="1">
      <c r="A113" s="58">
        <v>51</v>
      </c>
      <c r="B113" s="59" t="s">
        <v>165</v>
      </c>
      <c r="C113" s="60"/>
      <c r="D113" s="76"/>
      <c r="E113" s="62"/>
      <c r="F113" s="77"/>
      <c r="G113" s="78"/>
      <c r="H113" s="78"/>
      <c r="I113" s="77"/>
      <c r="J113" s="80"/>
      <c r="K113" s="81"/>
      <c r="L113" s="81"/>
      <c r="M113" s="90"/>
      <c r="N113" s="78"/>
      <c r="O113" s="78"/>
      <c r="P113" s="83"/>
      <c r="Q113" s="78"/>
      <c r="R113" s="78"/>
      <c r="S113" s="83"/>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5"/>
      <c r="BB113" s="86"/>
      <c r="BC113" s="59"/>
      <c r="IA113" s="73">
        <v>51</v>
      </c>
      <c r="IB113" s="74" t="s">
        <v>165</v>
      </c>
      <c r="IE113" s="75"/>
      <c r="IF113" s="75" t="s">
        <v>36</v>
      </c>
      <c r="IG113" s="75" t="s">
        <v>37</v>
      </c>
      <c r="IH113" s="75">
        <v>10</v>
      </c>
      <c r="II113" s="75" t="s">
        <v>30</v>
      </c>
    </row>
    <row r="114" spans="1:243" s="73" customFormat="1" ht="26.25" customHeight="1">
      <c r="A114" s="58">
        <v>51.01</v>
      </c>
      <c r="B114" s="89" t="s">
        <v>166</v>
      </c>
      <c r="C114" s="60"/>
      <c r="D114" s="76">
        <v>2</v>
      </c>
      <c r="E114" s="62" t="s">
        <v>97</v>
      </c>
      <c r="F114" s="77">
        <v>189.2</v>
      </c>
      <c r="G114" s="78"/>
      <c r="H114" s="78"/>
      <c r="I114" s="77" t="s">
        <v>31</v>
      </c>
      <c r="J114" s="80">
        <f>IF(I114="Less(-)",-1,1)</f>
        <v>1</v>
      </c>
      <c r="K114" s="81" t="s">
        <v>41</v>
      </c>
      <c r="L114" s="81" t="s">
        <v>6</v>
      </c>
      <c r="M114" s="87"/>
      <c r="N114" s="78"/>
      <c r="O114" s="78"/>
      <c r="P114" s="83"/>
      <c r="Q114" s="78"/>
      <c r="R114" s="78"/>
      <c r="S114" s="83"/>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5">
        <f>total_amount_ba($B$2,$D$2,D114,F114,J114,K114,M114)</f>
        <v>378.4</v>
      </c>
      <c r="BB114" s="86">
        <f>BA114+SUM(N114:AZ114)</f>
        <v>378.4</v>
      </c>
      <c r="BC114" s="59" t="str">
        <f>SpellNumber(L114,BB114)</f>
        <v>INR  Three Hundred &amp; Seventy Eight  and Paise Forty Only</v>
      </c>
      <c r="IA114" s="73">
        <v>51.01</v>
      </c>
      <c r="IB114" s="73" t="s">
        <v>166</v>
      </c>
      <c r="ID114" s="73">
        <v>2</v>
      </c>
      <c r="IE114" s="75" t="s">
        <v>97</v>
      </c>
      <c r="IF114" s="75" t="s">
        <v>27</v>
      </c>
      <c r="IG114" s="75" t="s">
        <v>35</v>
      </c>
      <c r="IH114" s="75">
        <v>10</v>
      </c>
      <c r="II114" s="75" t="s">
        <v>30</v>
      </c>
    </row>
    <row r="115" spans="1:243" s="73" customFormat="1" ht="156" customHeight="1">
      <c r="A115" s="58">
        <v>52</v>
      </c>
      <c r="B115" s="59" t="s">
        <v>167</v>
      </c>
      <c r="C115" s="60"/>
      <c r="D115" s="76">
        <v>139</v>
      </c>
      <c r="E115" s="62" t="s">
        <v>97</v>
      </c>
      <c r="F115" s="77">
        <v>959.35</v>
      </c>
      <c r="G115" s="78"/>
      <c r="H115" s="78"/>
      <c r="I115" s="77" t="s">
        <v>31</v>
      </c>
      <c r="J115" s="80">
        <f>IF(I115="Less(-)",-1,1)</f>
        <v>1</v>
      </c>
      <c r="K115" s="81" t="s">
        <v>41</v>
      </c>
      <c r="L115" s="81" t="s">
        <v>6</v>
      </c>
      <c r="M115" s="87"/>
      <c r="N115" s="78"/>
      <c r="O115" s="78"/>
      <c r="P115" s="83"/>
      <c r="Q115" s="78"/>
      <c r="R115" s="78"/>
      <c r="S115" s="83"/>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5">
        <f>total_amount_ba($B$2,$D$2,D115,F115,J115,K115,M115)</f>
        <v>133349.65</v>
      </c>
      <c r="BB115" s="86">
        <f>BA115+SUM(N115:AZ115)</f>
        <v>133349.65</v>
      </c>
      <c r="BC115" s="59" t="str">
        <f>SpellNumber(L115,BB115)</f>
        <v>INR  One Lakh Thirty Three Thousand Three Hundred &amp; Forty Nine  and Paise Sixty Five Only</v>
      </c>
      <c r="IA115" s="73">
        <v>52</v>
      </c>
      <c r="IB115" s="74" t="s">
        <v>167</v>
      </c>
      <c r="ID115" s="73">
        <v>139</v>
      </c>
      <c r="IE115" s="75" t="s">
        <v>97</v>
      </c>
      <c r="IF115" s="75" t="s">
        <v>32</v>
      </c>
      <c r="IG115" s="75" t="s">
        <v>28</v>
      </c>
      <c r="IH115" s="75">
        <v>123.223</v>
      </c>
      <c r="II115" s="75" t="s">
        <v>30</v>
      </c>
    </row>
    <row r="116" spans="1:243" s="73" customFormat="1" ht="150" customHeight="1">
      <c r="A116" s="58">
        <v>53</v>
      </c>
      <c r="B116" s="59" t="s">
        <v>170</v>
      </c>
      <c r="C116" s="60"/>
      <c r="D116" s="76"/>
      <c r="E116" s="62"/>
      <c r="F116" s="77"/>
      <c r="G116" s="78"/>
      <c r="H116" s="78"/>
      <c r="I116" s="77"/>
      <c r="J116" s="80"/>
      <c r="K116" s="81"/>
      <c r="L116" s="81"/>
      <c r="M116" s="90"/>
      <c r="N116" s="78"/>
      <c r="O116" s="78"/>
      <c r="P116" s="83"/>
      <c r="Q116" s="78"/>
      <c r="R116" s="78"/>
      <c r="S116" s="83"/>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5"/>
      <c r="BB116" s="86"/>
      <c r="BC116" s="59"/>
      <c r="IA116" s="73">
        <v>53</v>
      </c>
      <c r="IB116" s="74" t="s">
        <v>168</v>
      </c>
      <c r="IE116" s="75"/>
      <c r="IF116" s="75" t="s">
        <v>36</v>
      </c>
      <c r="IG116" s="75" t="s">
        <v>37</v>
      </c>
      <c r="IH116" s="75">
        <v>10</v>
      </c>
      <c r="II116" s="75" t="s">
        <v>30</v>
      </c>
    </row>
    <row r="117" spans="1:243" s="73" customFormat="1" ht="24" customHeight="1">
      <c r="A117" s="58">
        <v>53.01</v>
      </c>
      <c r="B117" s="59" t="s">
        <v>169</v>
      </c>
      <c r="C117" s="60"/>
      <c r="D117" s="76">
        <v>600</v>
      </c>
      <c r="E117" s="95" t="s">
        <v>138</v>
      </c>
      <c r="F117" s="77">
        <v>12.65</v>
      </c>
      <c r="G117" s="93"/>
      <c r="H117" s="94"/>
      <c r="I117" s="77" t="s">
        <v>31</v>
      </c>
      <c r="J117" s="80">
        <f>IF(I117="Less(-)",-1,1)</f>
        <v>1</v>
      </c>
      <c r="K117" s="81" t="s">
        <v>41</v>
      </c>
      <c r="L117" s="81" t="s">
        <v>6</v>
      </c>
      <c r="M117" s="87"/>
      <c r="N117" s="78"/>
      <c r="O117" s="78"/>
      <c r="P117" s="84"/>
      <c r="Q117" s="78"/>
      <c r="R117" s="78"/>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5">
        <f>total_amount_ba($B$2,$D$2,D117,F117,J117,K117,M117)</f>
        <v>7590</v>
      </c>
      <c r="BB117" s="86">
        <f>BA117+SUM(N117:AZ117)</f>
        <v>7590</v>
      </c>
      <c r="BC117" s="59" t="str">
        <f>SpellNumber(L117,BB117)</f>
        <v>INR  Seven Thousand Five Hundred &amp; Ninety  Only</v>
      </c>
      <c r="IA117" s="73">
        <v>53.01</v>
      </c>
      <c r="IB117" s="73" t="s">
        <v>169</v>
      </c>
      <c r="ID117" s="73">
        <v>600</v>
      </c>
      <c r="IE117" s="75" t="s">
        <v>138</v>
      </c>
      <c r="IF117" s="75" t="s">
        <v>33</v>
      </c>
      <c r="IG117" s="75" t="s">
        <v>38</v>
      </c>
      <c r="IH117" s="75">
        <v>10</v>
      </c>
      <c r="II117" s="75" t="s">
        <v>30</v>
      </c>
    </row>
    <row r="118" spans="1:243" s="11" customFormat="1" ht="16.5" customHeight="1">
      <c r="A118" s="28">
        <v>54</v>
      </c>
      <c r="B118" s="96" t="s">
        <v>59</v>
      </c>
      <c r="C118" s="29"/>
      <c r="D118" s="97">
        <v>6</v>
      </c>
      <c r="E118" s="98" t="s">
        <v>62</v>
      </c>
      <c r="F118" s="99">
        <v>339</v>
      </c>
      <c r="G118" s="35"/>
      <c r="H118" s="35"/>
      <c r="I118" s="30" t="s">
        <v>31</v>
      </c>
      <c r="J118" s="31">
        <f>IF(I118="Less(-)",-1,1)</f>
        <v>1</v>
      </c>
      <c r="K118" s="32" t="s">
        <v>41</v>
      </c>
      <c r="L118" s="32" t="s">
        <v>6</v>
      </c>
      <c r="M118" s="38"/>
      <c r="N118" s="35"/>
      <c r="O118" s="35"/>
      <c r="P118" s="36"/>
      <c r="Q118" s="35"/>
      <c r="R118" s="35"/>
      <c r="S118" s="36"/>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100">
        <f>total_amount_ba($B$2,$D$2,D118,F118,J118,K118,M118)</f>
        <v>2034</v>
      </c>
      <c r="BB118" s="37">
        <f>BA118+SUM(N118:AZ118)</f>
        <v>2034</v>
      </c>
      <c r="BC118" s="34" t="str">
        <f>SpellNumber(L118,BB118)</f>
        <v>INR  Two Thousand  &amp;Thirty Four  Only</v>
      </c>
      <c r="IE118" s="12">
        <v>3</v>
      </c>
      <c r="IF118" s="12" t="s">
        <v>36</v>
      </c>
      <c r="IG118" s="12" t="s">
        <v>37</v>
      </c>
      <c r="IH118" s="12">
        <v>10</v>
      </c>
      <c r="II118" s="12" t="s">
        <v>30</v>
      </c>
    </row>
    <row r="119" spans="1:243" s="11" customFormat="1" ht="34.5" customHeight="1">
      <c r="A119" s="39" t="s">
        <v>39</v>
      </c>
      <c r="B119" s="40"/>
      <c r="C119" s="41"/>
      <c r="D119" s="42"/>
      <c r="E119" s="42"/>
      <c r="F119" s="42"/>
      <c r="G119" s="42"/>
      <c r="H119" s="43"/>
      <c r="I119" s="43"/>
      <c r="J119" s="43"/>
      <c r="K119" s="43"/>
      <c r="L119" s="44"/>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101">
        <f>SUM(BA13:BA118)</f>
        <v>862680.95</v>
      </c>
      <c r="BB119" s="46">
        <f>SUM(BB118:BB118)</f>
        <v>2034</v>
      </c>
      <c r="BC119" s="34" t="str">
        <f>SpellNumber($E$2,BB119)</f>
        <v>INR  Two Thousand  &amp;Thirty Four  Only</v>
      </c>
      <c r="IE119" s="12">
        <v>4</v>
      </c>
      <c r="IF119" s="12" t="s">
        <v>33</v>
      </c>
      <c r="IG119" s="12" t="s">
        <v>38</v>
      </c>
      <c r="IH119" s="12">
        <v>10</v>
      </c>
      <c r="II119" s="12" t="s">
        <v>30</v>
      </c>
    </row>
    <row r="120" spans="1:243" s="13" customFormat="1" ht="33.75" customHeight="1">
      <c r="A120" s="40" t="s">
        <v>43</v>
      </c>
      <c r="B120" s="47"/>
      <c r="C120" s="48"/>
      <c r="D120" s="49"/>
      <c r="E120" s="50" t="s">
        <v>46</v>
      </c>
      <c r="F120" s="51"/>
      <c r="G120" s="52"/>
      <c r="H120" s="53"/>
      <c r="I120" s="53"/>
      <c r="J120" s="53"/>
      <c r="K120" s="49"/>
      <c r="L120" s="54"/>
      <c r="M120" s="55"/>
      <c r="N120" s="56"/>
      <c r="O120" s="45"/>
      <c r="P120" s="45"/>
      <c r="Q120" s="45"/>
      <c r="R120" s="45"/>
      <c r="S120" s="45"/>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102">
        <f>IF(ISBLANK(F120),0,IF(E120="Excess (+)",ROUND(BA119+(BA119*F120),2),IF(E120="Less (-)",ROUND(BA119+(BA119*F120*(-1)),2),IF(E120="At Par",BA119,0))))</f>
        <v>0</v>
      </c>
      <c r="BB120" s="57">
        <f>ROUND(BA120,0)</f>
        <v>0</v>
      </c>
      <c r="BC120" s="34" t="str">
        <f>SpellNumber($E$2,BA120)</f>
        <v>INR Zero Only</v>
      </c>
      <c r="IE120" s="14"/>
      <c r="IF120" s="14"/>
      <c r="IG120" s="14"/>
      <c r="IH120" s="14"/>
      <c r="II120" s="14"/>
    </row>
    <row r="121" spans="1:243" s="13" customFormat="1" ht="41.25" customHeight="1">
      <c r="A121" s="39" t="s">
        <v>42</v>
      </c>
      <c r="B121" s="39"/>
      <c r="C121" s="103" t="str">
        <f>SpellNumber($E$2,BA120)</f>
        <v>INR Zero Only</v>
      </c>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5"/>
      <c r="IE121" s="14"/>
      <c r="IF121" s="14"/>
      <c r="IG121" s="14"/>
      <c r="IH121" s="14"/>
      <c r="II121" s="14"/>
    </row>
    <row r="122" spans="3:243" s="9" customFormat="1" ht="15">
      <c r="C122" s="15"/>
      <c r="D122" s="15"/>
      <c r="E122" s="15"/>
      <c r="F122" s="15"/>
      <c r="G122" s="15"/>
      <c r="H122" s="15"/>
      <c r="I122" s="15"/>
      <c r="J122" s="15"/>
      <c r="K122" s="15"/>
      <c r="L122" s="15"/>
      <c r="M122" s="15"/>
      <c r="O122" s="15"/>
      <c r="BA122" s="15"/>
      <c r="BC122" s="15"/>
      <c r="IE122" s="10"/>
      <c r="IF122" s="10"/>
      <c r="IG122" s="10"/>
      <c r="IH122" s="10"/>
      <c r="II122" s="10"/>
    </row>
    <row r="123" ht="15"/>
    <row r="124" ht="15"/>
    <row r="125" ht="15"/>
    <row r="126" ht="15"/>
    <row r="127" ht="15"/>
    <row r="128" ht="15"/>
    <row r="129" ht="15"/>
    <row r="130" ht="15"/>
  </sheetData>
  <sheetProtection password="DE9A" sheet="1" selectLockedCells="1"/>
  <mergeCells count="8">
    <mergeCell ref="C121:BC121"/>
    <mergeCell ref="A9:BC9"/>
    <mergeCell ref="A1:L1"/>
    <mergeCell ref="A4:BC4"/>
    <mergeCell ref="A5:BC5"/>
    <mergeCell ref="A6:BC6"/>
    <mergeCell ref="A7:BC7"/>
    <mergeCell ref="B8:BC8"/>
  </mergeCells>
  <dataValidations count="2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20">
      <formula1>IF(E120="Select",-1,IF(E120="At Par",0,0))</formula1>
      <formula2>IF(E120="Select",-1,IF(E120="At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20">
      <formula1>0</formula1>
      <formula2>IF(E120&lt;&gt;"Select",99.9,0)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0">
      <formula1>0</formula1>
      <formula2>99.9</formula2>
    </dataValidation>
    <dataValidation type="list" allowBlank="1" showInputMessage="1" showErrorMessage="1" sqref="E120">
      <formula1>"Select, Excess (+), Less (-)"</formula1>
    </dataValidation>
    <dataValidation type="list" allowBlank="1" showInputMessage="1" showErrorMessage="1" sqref="L116 L11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8">
      <formula1>"INR"</formula1>
    </dataValidation>
    <dataValidation type="decimal" allowBlank="1" showInputMessage="1" showErrorMessage="1" promptTitle="Rate Entry" prompt="Please enter VAT charges in Rupees for this item. " errorTitle="Invaid Entry" error="Only Numeric Values are allowed. " sqref="M117:M118 M101 M110 M108 M105 M103 M97:M99 M95 M93 M90:M91 M78 M80 M88 M71 M76 M74 M65 M62:M63 M50 M44 M53 M56 M59 M42 M37 M35 M31:M33 M14 M22 M16:M18 M20 M24 M26:M27 M29 M39:M40 M46 M48 M67 M69 M82 M85:M86 M112 M114:M1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18:H118 G113:H116 G117 G95 G103 G104:H111 G112 G79:H94 G47:H47 G50 G45:H45 G43:H43 G42 G13:H38 G39:G40 G41:H41 G44 G46 G48 G51:H62 G63 G64:H77 G78 G49:H49 G96:H102">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118 D13:D118">
      <formula1>0</formula1>
      <formula2>999999999999999</formula2>
    </dataValidation>
    <dataValidation allowBlank="1" showInputMessage="1" showErrorMessage="1" promptTitle="Units" prompt="Please enter Units in text" sqref="E118"/>
    <dataValidation type="decimal" allowBlank="1" showInputMessage="1" showErrorMessage="1" promptTitle="Rate Entry" prompt="Please enter the Inspection Charges in Rupees for this item. " errorTitle="Invaid Entry" error="Only Numeric Values are allowed. " sqref="Q13:Q1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18">
      <formula1>0</formula1>
      <formula2>999999999999999</formula2>
    </dataValidation>
    <dataValidation allowBlank="1" showInputMessage="1" showErrorMessage="1" promptTitle="Itemcode/Make" prompt="Please enter text" sqref="C118"/>
    <dataValidation type="decimal" allowBlank="1" showInputMessage="1" showErrorMessage="1" errorTitle="Invalid Entry" error="Only Numeric Values are allowed. " sqref="A118">
      <formula1>0</formula1>
      <formula2>999999999999999</formula2>
    </dataValidation>
    <dataValidation type="list" showInputMessage="1" showErrorMessage="1" sqref="I118">
      <formula1>"Excess(+), Less(-)"</formula1>
    </dataValidation>
    <dataValidation allowBlank="1" showInputMessage="1" showErrorMessage="1" promptTitle="Addition / Deduction" prompt="Please Choose the correct One" sqref="J118"/>
    <dataValidation type="list" allowBlank="1" showInputMessage="1" showErrorMessage="1" sqref="C2">
      <formula1>"Normal, SingleWindow, Alternate"</formula1>
    </dataValidation>
    <dataValidation type="list" allowBlank="1" showInputMessage="1" showErrorMessage="1" sqref="K118">
      <formula1>"Partial Conversion, Full Conversion"</formula1>
    </dataValidation>
    <dataValidation allowBlank="1" showInputMessage="1" showErrorMessage="1" promptTitle="Units" prompt="Please enter Units in text" sqref="E13:E117">
      <formula1>0</formula1>
      <formula2>0</formula2>
    </dataValidation>
    <dataValidation allowBlank="1" showInputMessage="1" showErrorMessage="1" promptTitle="Itemcode/Make" prompt="Please enter text" sqref="C13:C117">
      <formula1>0</formula1>
      <formula2>0</formula2>
    </dataValidation>
    <dataValidation type="decimal" allowBlank="1" showErrorMessage="1" errorTitle="Invalid Entry" error="Only Numeric Values are allowed. " sqref="A13:A117">
      <formula1>0</formula1>
      <formula2>999999999999999</formula2>
    </dataValidation>
    <dataValidation type="list" showErrorMessage="1" sqref="I13:I117">
      <formula1>"Excess(+),Less(-)"</formula1>
      <formula2>0</formula2>
    </dataValidation>
    <dataValidation allowBlank="1" showInputMessage="1" showErrorMessage="1" promptTitle="Addition / Deduction" prompt="Please Choose the correct One" sqref="J13:J117">
      <formula1>0</formula1>
      <formula2>0</formula2>
    </dataValidation>
    <dataValidation type="list" allowBlank="1" showErrorMessage="1" sqref="K13:K117">
      <formula1>"Partial Conversion,Full Conversion"</formula1>
      <formula2>0</formula2>
    </dataValidation>
    <dataValidation allowBlank="1" showInputMessage="1" showErrorMessage="1" promptTitle="Item Description" prompt="Please enter Item Description in text" sqref="B114 B101 B110 B93 B71 B62 B53 B37 B31:B32 B22 B24 B26:B27 B29 B65 B97 B80">
      <formula1>0</formula1>
      <formula2>0</formula2>
    </dataValidation>
    <dataValidation type="decimal" allowBlank="1" showInputMessage="1" showErrorMessage="1" promptTitle="Rate Entry" prompt="Please enter the Rate in Rupees for this item. " errorTitle="Invaid Entry" error="Only Numeric Values are allowed. " sqref="H112 H117 H95 H103 H50 H44 H42 H39:H40 H46 H48 H63 H78">
      <formula1>0</formula1>
      <formula2>999999999999999</formula2>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115" t="s">
        <v>2</v>
      </c>
      <c r="F6" s="115"/>
      <c r="G6" s="115"/>
      <c r="H6" s="115"/>
      <c r="I6" s="115"/>
      <c r="J6" s="115"/>
      <c r="K6" s="115"/>
    </row>
    <row r="7" spans="5:11" ht="15">
      <c r="E7" s="115"/>
      <c r="F7" s="115"/>
      <c r="G7" s="115"/>
      <c r="H7" s="115"/>
      <c r="I7" s="115"/>
      <c r="J7" s="115"/>
      <c r="K7" s="115"/>
    </row>
    <row r="8" spans="5:11" ht="15">
      <c r="E8" s="115"/>
      <c r="F8" s="115"/>
      <c r="G8" s="115"/>
      <c r="H8" s="115"/>
      <c r="I8" s="115"/>
      <c r="J8" s="115"/>
      <c r="K8" s="115"/>
    </row>
    <row r="9" spans="5:11" ht="15">
      <c r="E9" s="115"/>
      <c r="F9" s="115"/>
      <c r="G9" s="115"/>
      <c r="H9" s="115"/>
      <c r="I9" s="115"/>
      <c r="J9" s="115"/>
      <c r="K9" s="115"/>
    </row>
    <row r="10" spans="5:11" ht="15">
      <c r="E10" s="115"/>
      <c r="F10" s="115"/>
      <c r="G10" s="115"/>
      <c r="H10" s="115"/>
      <c r="I10" s="115"/>
      <c r="J10" s="115"/>
      <c r="K10" s="115"/>
    </row>
    <row r="11" spans="5:11" ht="15">
      <c r="E11" s="115"/>
      <c r="F11" s="115"/>
      <c r="G11" s="115"/>
      <c r="H11" s="115"/>
      <c r="I11" s="115"/>
      <c r="J11" s="115"/>
      <c r="K11" s="115"/>
    </row>
    <row r="12" spans="5:11" ht="15">
      <c r="E12" s="115"/>
      <c r="F12" s="115"/>
      <c r="G12" s="115"/>
      <c r="H12" s="115"/>
      <c r="I12" s="115"/>
      <c r="J12" s="115"/>
      <c r="K12" s="115"/>
    </row>
    <row r="13" spans="5:11" ht="15">
      <c r="E13" s="115"/>
      <c r="F13" s="115"/>
      <c r="G13" s="115"/>
      <c r="H13" s="115"/>
      <c r="I13" s="115"/>
      <c r="J13" s="115"/>
      <c r="K13" s="115"/>
    </row>
    <row r="14" spans="5:11" ht="15">
      <c r="E14" s="115"/>
      <c r="F14" s="115"/>
      <c r="G14" s="115"/>
      <c r="H14" s="115"/>
      <c r="I14" s="115"/>
      <c r="J14" s="115"/>
      <c r="K14" s="11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2018-10-13T09:38:32Z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