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<sst xmlns="http://schemas.openxmlformats.org/spreadsheetml/2006/main" count="126" uniqueCount="61">
  <si>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</si>
  <si>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</si>
  <si>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</si>
  <si>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</si>
  <si>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</si>
  <si>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</si>
  <si>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</si>
  <si>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</si>
  <si>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</si>
  <si>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</si>
  <si>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</si>
  <si>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</si>
  <si>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</si>
  <si>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</si>
  <si>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</si>
  <si>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</si>
  <si>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</si>
  <si>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</si>
  <si>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</si>
  <si>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</si>
  <si>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</si>
  <si>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</si>
  <si>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</si>
  <si>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</si>
  <si>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</si>
  <si>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</si>
  <si>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</si>
  <si>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</si>
  <si>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</si>
  <si>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</si>
  <si>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</si>
  <si>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</si>
  <si>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</si>
  <si>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</si>
  <si>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</si>
  <si>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</si>
  <si>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</si>
  <si>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</si>
  <si>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</si>
  <si>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</si>
  <si>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</si>
  <si>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</si>
  <si>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</si>
  <si>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</si>
  <si>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</si>
  <si>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</si>
  <si>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</si>
  <si>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</si>
  <si>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</si>
  <si>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</si>
  <si>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</si>
  <si>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</si>
  <si>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Partial Conversion</t>
  </si>
  <si>
    <r>
      <rPr>
        <b/>
        <sz val="14"/>
        <rFont val="Times New Roman"/>
        <family val="1"/>
      </rPr>
      <t xml:space="preserve">Optional Accessories </t>
    </r>
    <r>
      <rPr>
        <sz val="11"/>
        <rFont val="Arial"/>
        <family val="2"/>
      </rPr>
      <t>(As per Technical Specification)</t>
    </r>
  </si>
  <si>
    <t>item2</t>
  </si>
  <si>
    <t>Optional Accessories (As per Technical Specification)</t>
  </si>
  <si>
    <t>Contract No: Che/18-19/T-RS/405,  Dated 10-12-2018</t>
  </si>
  <si>
    <t>Binary HPLC System (As per Technical Specification)</t>
  </si>
  <si>
    <t>Name of Work: Supply of Binary HPLC System in  Deptt. of Chemical Engg. &amp; Tech., IIT (BHU), Varanasi</t>
  </si>
  <si>
    <t>Tender Inviting Authority: Prof. R.S. Singh (PI), Deptt. of Chemical Engg. &amp; Tech., IIT (BHU), Varanasi</t>
  </si>
  <si>
    <r>
      <rPr>
        <b/>
        <sz val="11"/>
        <rFont val="Arial"/>
        <family val="2"/>
      </rPr>
      <t>Binary HPLC System</t>
    </r>
    <r>
      <rPr>
        <sz val="11"/>
        <rFont val="Arial"/>
        <family val="2"/>
      </rPr>
      <t xml:space="preserve"> (As per Technical Specification)</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</si>
</sst>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21" xfId="55" applyNumberFormat="1" applyFont="1" applyFill="1" applyBorder="1" applyAlignment="1" applyProtection="1">
      <alignment horizontal="center" vertical="top" wrapText="1"/>
      <protection locked="0"/>
    </xf>
    <xf numFmtId="2" fontId="7" fillId="36" borderId="13" xfId="55" applyNumberFormat="1" applyFont="1" applyFill="1" applyBorder="1" applyAlignment="1" applyProtection="1">
      <alignment horizontal="right" vertical="top"/>
      <protection locked="0"/>
    </xf>
    <xf numFmtId="2" fontId="7" fillId="36" borderId="21" xfId="55" applyNumberFormat="1" applyFont="1" applyFill="1" applyBorder="1" applyAlignment="1" applyProtection="1">
      <alignment horizontal="center" vertical="top" wrapText="1"/>
      <protection locked="0"/>
    </xf>
    <xf numFmtId="1" fontId="4" fillId="0" borderId="13" xfId="59" applyNumberFormat="1" applyFont="1" applyFill="1" applyBorder="1" applyAlignment="1">
      <alignment horizontal="center" vertical="top"/>
      <protection/>
    </xf>
    <xf numFmtId="0" fontId="4" fillId="0" borderId="13" xfId="55"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1" fontId="7" fillId="35" borderId="14" xfId="55" applyNumberFormat="1" applyFont="1" applyFill="1" applyBorder="1" applyAlignment="1" applyProtection="1">
      <alignment horizontal="right" vertical="top"/>
      <protection locked="0"/>
    </xf>
    <xf numFmtId="1" fontId="7" fillId="0" borderId="16"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DMS-SMST\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DMS-SMST\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nder%20Under%20process\DMS-SMST\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5" zoomScaleNormal="75" zoomScalePageLayoutView="0" workbookViewId="0" topLeftCell="A1">
      <selection activeCell="M23" sqref="M23"/>
    </sheetView>
  </sheetViews>
  <sheetFormatPr defaultColWidth="9.140625" defaultRowHeight="15"/>
  <cols>
    <col min="1" max="1" width="12.7109375" style="1" customWidth="1"/>
    <col min="2" max="2" width="48.140625" style="1" customWidth="1"/>
    <col min="3" max="3" width="13.57421875" style="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0.57421875" style="1" customWidth="1"/>
    <col min="16" max="18" width="12.2812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2" t="str">
        <f>B2&amp;" BoQ"</f>
        <v>Item Wise BoQ</v>
      </c>
      <c r="B1" s="82"/>
      <c r="C1" s="82"/>
      <c r="D1" s="82"/>
      <c r="E1" s="82"/>
      <c r="F1" s="82"/>
      <c r="G1" s="82"/>
      <c r="H1" s="82"/>
      <c r="I1" s="82"/>
      <c r="J1" s="82"/>
      <c r="K1" s="82"/>
      <c r="L1" s="82"/>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3" t="s">
        <v>59</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0" customHeight="1">
      <c r="A5" s="83" t="s">
        <v>58</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30" customHeight="1">
      <c r="A6" s="83" t="s">
        <v>56</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29.25" customHeight="1" hidden="1">
      <c r="A7" s="84" t="s">
        <v>4</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81.75" customHeight="1">
      <c r="A8" s="11" t="s">
        <v>37</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61.5" customHeight="1">
      <c r="A9" s="80" t="s">
        <v>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35.25" customHeight="1">
      <c r="A14" s="25">
        <v>1.01</v>
      </c>
      <c r="B14" s="39" t="s">
        <v>60</v>
      </c>
      <c r="C14" s="27" t="s">
        <v>24</v>
      </c>
      <c r="D14" s="75">
        <v>1</v>
      </c>
      <c r="E14" s="76" t="s">
        <v>26</v>
      </c>
      <c r="F14" s="42">
        <v>2000000</v>
      </c>
      <c r="G14" s="43"/>
      <c r="H14" s="44"/>
      <c r="I14" s="42" t="s">
        <v>27</v>
      </c>
      <c r="J14" s="45">
        <f>IF(I14="Less(-)",-1,1)</f>
        <v>1</v>
      </c>
      <c r="K14" s="46" t="s">
        <v>52</v>
      </c>
      <c r="L14" s="77" t="s">
        <v>51</v>
      </c>
      <c r="M14" s="78"/>
      <c r="N14" s="73"/>
      <c r="O14" s="73"/>
      <c r="P14" s="74"/>
      <c r="Q14" s="73"/>
      <c r="R14" s="73"/>
      <c r="S14" s="72"/>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79">
        <f>total_amount_ba($B$2,$D$2,D14,F14,J14,K14,M14)*D14</f>
        <v>0</v>
      </c>
      <c r="BB14" s="49">
        <f>SUM(O14:AZ14)</f>
        <v>0</v>
      </c>
      <c r="BC14" s="39" t="str">
        <f>SpellNumber(L14,BB14)</f>
        <v>USD Zero Only</v>
      </c>
      <c r="IA14" s="40">
        <v>1.01</v>
      </c>
      <c r="IB14" s="40" t="s">
        <v>57</v>
      </c>
      <c r="IC14" s="40" t="s">
        <v>24</v>
      </c>
      <c r="ID14" s="40">
        <v>1</v>
      </c>
      <c r="IE14" s="41" t="s">
        <v>26</v>
      </c>
      <c r="IF14" s="41" t="s">
        <v>28</v>
      </c>
      <c r="IG14" s="41" t="s">
        <v>24</v>
      </c>
      <c r="IH14" s="41">
        <v>123.223</v>
      </c>
      <c r="II14" s="41" t="s">
        <v>26</v>
      </c>
    </row>
    <row r="15" spans="1:243" s="40" customFormat="1" ht="35.25" customHeight="1">
      <c r="A15" s="25">
        <v>1.02</v>
      </c>
      <c r="B15" s="39" t="s">
        <v>53</v>
      </c>
      <c r="C15" s="27" t="s">
        <v>54</v>
      </c>
      <c r="D15" s="75">
        <v>1</v>
      </c>
      <c r="E15" s="76" t="s">
        <v>26</v>
      </c>
      <c r="F15" s="42">
        <v>0</v>
      </c>
      <c r="G15" s="43"/>
      <c r="H15" s="44"/>
      <c r="I15" s="42" t="s">
        <v>27</v>
      </c>
      <c r="J15" s="45">
        <f>IF(I15="Less(-)",-1,1)</f>
        <v>1</v>
      </c>
      <c r="K15" s="46" t="s">
        <v>52</v>
      </c>
      <c r="L15" s="77" t="s">
        <v>51</v>
      </c>
      <c r="M15" s="78"/>
      <c r="N15" s="73"/>
      <c r="O15" s="73"/>
      <c r="P15" s="74"/>
      <c r="Q15" s="73"/>
      <c r="R15" s="73"/>
      <c r="S15" s="72"/>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79">
        <f>total_amount_ba($B$2,$D$2,D15,F15,J15,K15,M15)*D15</f>
        <v>0</v>
      </c>
      <c r="BB15" s="49">
        <f>SUM(O15:AZ15)</f>
        <v>0</v>
      </c>
      <c r="BC15" s="39" t="str">
        <f>SpellNumber(L15,BB15)</f>
        <v>USD Zero Only</v>
      </c>
      <c r="IA15" s="40">
        <v>1.02</v>
      </c>
      <c r="IB15" s="40" t="s">
        <v>55</v>
      </c>
      <c r="IC15" s="40" t="s">
        <v>54</v>
      </c>
      <c r="ID15" s="40">
        <v>1</v>
      </c>
      <c r="IE15" s="41" t="s">
        <v>26</v>
      </c>
      <c r="IF15" s="41" t="s">
        <v>28</v>
      </c>
      <c r="IG15" s="41" t="s">
        <v>24</v>
      </c>
      <c r="IH15" s="41">
        <v>123.223</v>
      </c>
      <c r="II15" s="41" t="s">
        <v>26</v>
      </c>
    </row>
    <row r="16" spans="1:243" s="40" customFormat="1" ht="37.5" customHeight="1">
      <c r="A16" s="50" t="s">
        <v>30</v>
      </c>
      <c r="B16" s="51"/>
      <c r="C16" s="52"/>
      <c r="D16" s="53"/>
      <c r="E16" s="53"/>
      <c r="F16" s="53"/>
      <c r="G16" s="53"/>
      <c r="H16" s="54"/>
      <c r="I16" s="54"/>
      <c r="J16" s="54"/>
      <c r="K16" s="54"/>
      <c r="L16" s="55"/>
      <c r="BA16" s="56">
        <f>SUM(BA13:BA15)</f>
        <v>0</v>
      </c>
      <c r="BB16" s="56">
        <f>SUM(BB13:BB15)</f>
        <v>0</v>
      </c>
      <c r="BC16" s="39" t="str">
        <f>SpellNumber($E$2,BB16)</f>
        <v>INR,USD,JPY,EUR,CHF,GBP Zero Only</v>
      </c>
      <c r="IE16" s="41">
        <v>4</v>
      </c>
      <c r="IF16" s="41" t="s">
        <v>29</v>
      </c>
      <c r="IG16" s="41" t="s">
        <v>31</v>
      </c>
      <c r="IH16" s="41">
        <v>10</v>
      </c>
      <c r="II16" s="41" t="s">
        <v>26</v>
      </c>
    </row>
    <row r="17" spans="1:243" s="65" customFormat="1" ht="54.75" customHeight="1" hidden="1">
      <c r="A17" s="51" t="s">
        <v>32</v>
      </c>
      <c r="B17" s="57"/>
      <c r="C17" s="58"/>
      <c r="D17" s="59"/>
      <c r="E17" s="70" t="s">
        <v>33</v>
      </c>
      <c r="F17" s="71"/>
      <c r="G17" s="60"/>
      <c r="H17" s="61"/>
      <c r="I17" s="61"/>
      <c r="J17" s="61"/>
      <c r="K17" s="62"/>
      <c r="L17" s="63"/>
      <c r="M17" s="64" t="s">
        <v>34</v>
      </c>
      <c r="O17" s="40"/>
      <c r="P17" s="40"/>
      <c r="Q17" s="40"/>
      <c r="R17" s="40"/>
      <c r="S17" s="40"/>
      <c r="BA17" s="66">
        <f>IF(ISBLANK(F17),0,IF(E17="Excess (+)",ROUND(BA16+(BA16*F17),2),IF(E17="Less (-)",ROUND(BA16+(BA16*F17*(-1)),2),0)))</f>
        <v>0</v>
      </c>
      <c r="BB17" s="67">
        <f>ROUND(BA17,0)</f>
        <v>0</v>
      </c>
      <c r="BC17" s="68" t="str">
        <f>SpellNumber(L17,BB17)</f>
        <v> Zero Only</v>
      </c>
      <c r="IE17" s="69"/>
      <c r="IF17" s="69"/>
      <c r="IG17" s="69"/>
      <c r="IH17" s="69"/>
      <c r="II17" s="69"/>
    </row>
    <row r="18" spans="1:243" s="65" customFormat="1" ht="43.5" customHeight="1">
      <c r="A18" s="50" t="s">
        <v>35</v>
      </c>
      <c r="B18" s="50"/>
      <c r="C18" s="81" t="str">
        <f>SpellNumber($E$2,BB16)</f>
        <v>INR,USD,JPY,EUR,CHF,GBP Zero Only</v>
      </c>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IE18" s="69"/>
      <c r="IF18" s="69"/>
      <c r="IG18" s="69"/>
      <c r="IH18" s="69"/>
      <c r="II18" s="69"/>
    </row>
    <row r="19" ht="15"/>
    <row r="20" ht="15"/>
    <row r="21" ht="15"/>
    <row r="23" ht="15"/>
  </sheetData>
  <sheetProtection password="E783" sheet="1" objects="1" scenarios="1"/>
  <mergeCells count="8">
    <mergeCell ref="A9:BC9"/>
    <mergeCell ref="C18:BC18"/>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 D13:D15">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M15">
      <formula1>0</formula1>
      <formula2>999999999999999</formula2>
    </dataValidation>
    <dataValidation type="list" allowBlank="1" showInputMessage="1" showErrorMessage="1" sqref="L13 L15 L14">
      <formula1>"INR,USD,JPY,EUR,CHF,GBP"</formula1>
    </dataValidation>
    <dataValidation type="decimal" allowBlank="1" showInputMessage="1" showErrorMessage="1" promptTitle="GST Percentage" prompt="Please enter GST Percentage for this item, if any. " errorTitle="Invaid Entry" error="Only Numeric Values are allowed. " sqref="N14:N15">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O15">
      <formula1>0</formula1>
      <formula2>999999999999999</formula2>
    </dataValidation>
    <dataValidation allowBlank="1" showInputMessage="1" showErrorMessage="1" promptTitle="Freight Charges" prompt="Please enter Freight Charges (unloading and Stacking) in INR, if any." sqref="P14:P15"/>
    <dataValidation type="decimal" allowBlank="1" showInputMessage="1" showErrorMessage="1" promptTitle="Any other Taxes/Duties" prompt="Please enter Any other Taxes/Duties in INR for this Item, if any." errorTitle="Invaid Entry" error="Only Numeric Values are allowed. " sqref="Q14:Q15">
      <formula1>0</formula1>
      <formula2>999999999999999</formula2>
    </dataValidation>
    <dataValidation type="decimal" allowBlank="1" showInputMessage="1" showErrorMessage="1" promptTitle="Estimated Rate" prompt=" Estimated Rate for this item. " errorTitle="Invalid Entry" error="Only Numeric Values are allowed. " sqref="F14:F15">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R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36</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2018-12-10T09:55:10Z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