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<sst xmlns="http://schemas.openxmlformats.org/spreadsheetml/2006/main" count="191" uniqueCount="79">
  <si>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</si>
  <si>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</si>
  <si>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</si>
  <si>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</si>
  <si>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</si>
  <si>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</si>
  <si>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</si>
  <si>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</si>
  <si>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</si>
  <si>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</si>
  <si>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</si>
  <si>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</si>
  <si>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</si>
  <si>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</si>
  <si>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</si>
  <si>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</si>
  <si>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</si>
  <si>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</si>
  <si>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</si>
  <si>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</si>
  <si>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</si>
  <si>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</si>
  <si>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</si>
  <si>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</si>
  <si>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</si>
  <si>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</si>
  <si>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</si>
  <si>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</si>
  <si>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</si>
  <si>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</si>
  <si>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</si>
  <si>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</si>
  <si>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</si>
  <si>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</si>
  <si>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</si>
  <si>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</si>
  <si>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</si>
  <si>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</si>
  <si>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</si>
  <si>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</si>
  <si>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</si>
  <si>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</si>
  <si>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</si>
  <si>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</si>
  <si>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</si>
  <si>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</si>
  <si>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</si>
  <si>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</si>
  <si>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</si>
  <si>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</si>
  <si>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</si>
  <si>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t>GST (in Percent)</t>
  </si>
  <si>
    <r>
      <t xml:space="preserve">GST
in
</t>
    </r>
    <r>
      <rPr>
        <b/>
        <sz val="11"/>
        <color indexed="10"/>
        <rFont val="Arial"/>
        <family val="2"/>
      </rPr>
      <t>Rs.      P</t>
    </r>
  </si>
  <si>
    <t>Name of Work: Supply, Installation, Testing and Commissioning of Rack Servers and Workstations at IIT (BHU), Varanasi.</t>
  </si>
  <si>
    <t xml:space="preserve">                      WORKSTATIONS</t>
  </si>
  <si>
    <t>Make/Model-1</t>
  </si>
  <si>
    <t>Make/Model-2</t>
  </si>
  <si>
    <t>Make/Model-3</t>
  </si>
  <si>
    <t>Make/Model-4</t>
  </si>
  <si>
    <t>Make/Model-5</t>
  </si>
  <si>
    <t>Make/Model-6</t>
  </si>
  <si>
    <t>Make/Model-7</t>
  </si>
  <si>
    <t>Contract No:  IIT(BHU)/CSE/CCIS/2018-19/631, Dated 04-12-2018</t>
  </si>
  <si>
    <t>Tender Inviting Authority: The Head, Centre for Computing and Information Services, IIT(BHU),Varanasi.</t>
  </si>
  <si>
    <t xml:space="preserve">                        RACK SERVERS</t>
  </si>
  <si>
    <t>Rack Server - 1 (As per Annexure-II-A in Tender Document)</t>
  </si>
  <si>
    <t>Rack Server - 2 (As per Annexure-II-B in Tender Document)</t>
  </si>
  <si>
    <t>Rack Server - 3 (As per Annexure-II-C in Tender Document)</t>
  </si>
  <si>
    <t>Workstation - 1 (As per Annexure-II-D
 in Tender Document)</t>
  </si>
  <si>
    <t>Workstation - 2 (As per Annexure-II-E
 in Tender Document)</t>
  </si>
  <si>
    <t>Workstation - 3 (As per Annexure-II-F
 in Tender Document)</t>
  </si>
  <si>
    <t>Workstation - 4 (As per Annexure-II-G
 in Tender Document)</t>
  </si>
  <si>
    <r>
      <t xml:space="preserve">Rack Server - 1 </t>
    </r>
    <r>
      <rPr>
        <sz val="11"/>
        <rFont val="Times New Roman"/>
        <family val="1"/>
      </rPr>
      <t>(As per Annexure-II-A in Tender Document)</t>
    </r>
  </si>
  <si>
    <r>
      <t xml:space="preserve">Rack Server - 2 </t>
    </r>
    <r>
      <rPr>
        <sz val="11"/>
        <rFont val="Times New Roman"/>
        <family val="1"/>
      </rPr>
      <t>(As per Annexure-II-B in Tender Document)</t>
    </r>
  </si>
  <si>
    <r>
      <t xml:space="preserve">Rack Server - 3 </t>
    </r>
    <r>
      <rPr>
        <sz val="11"/>
        <rFont val="Times New Roman"/>
        <family val="1"/>
      </rPr>
      <t>(As per Annexure-II-C in Tender Document)</t>
    </r>
  </si>
  <si>
    <r>
      <t xml:space="preserve">Workstation - 1 </t>
    </r>
    <r>
      <rPr>
        <sz val="11"/>
        <color indexed="8"/>
        <rFont val="Times New Roman"/>
        <family val="1"/>
      </rPr>
      <t>(As per Annexure-II-D
 in Tender Document)</t>
    </r>
  </si>
  <si>
    <r>
      <t xml:space="preserve">Workstation - 2 </t>
    </r>
    <r>
      <rPr>
        <sz val="11"/>
        <color indexed="8"/>
        <rFont val="Times New Roman"/>
        <family val="1"/>
      </rPr>
      <t>(As per Annexure-II-E
 in Tender Document)</t>
    </r>
  </si>
  <si>
    <r>
      <t xml:space="preserve">Workstation - 3 </t>
    </r>
    <r>
      <rPr>
        <sz val="11"/>
        <color indexed="8"/>
        <rFont val="Times New Roman"/>
        <family val="1"/>
      </rPr>
      <t>(As per Annexure-II-F
 in Tender Document)</t>
    </r>
  </si>
  <si>
    <r>
      <t xml:space="preserve">Workstation - 4 </t>
    </r>
    <r>
      <rPr>
        <sz val="11"/>
        <color indexed="8"/>
        <rFont val="Times New Roman"/>
        <family val="1"/>
      </rPr>
      <t>(As per Annexure-II-G
 in Tender Document)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</si>
</sst>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1"/>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thin">
        <color indexed="8"/>
      </left>
      <right style="thin">
        <color indexed="8"/>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36" borderId="13" xfId="55" applyNumberFormat="1" applyFont="1" applyFill="1" applyBorder="1" applyAlignment="1" applyProtection="1">
      <alignment horizontal="right" vertical="top"/>
      <protection locked="0"/>
    </xf>
    <xf numFmtId="2" fontId="7" fillId="36" borderId="11" xfId="55" applyNumberFormat="1" applyFont="1" applyFill="1" applyBorder="1" applyAlignment="1" applyProtection="1">
      <alignment horizontal="center" vertical="top" wrapText="1"/>
      <protection locked="0"/>
    </xf>
    <xf numFmtId="2" fontId="7" fillId="36" borderId="21" xfId="55" applyNumberFormat="1" applyFont="1" applyFill="1" applyBorder="1" applyAlignment="1" applyProtection="1">
      <alignment horizontal="center" vertical="top" wrapText="1"/>
      <protection locked="0"/>
    </xf>
    <xf numFmtId="2" fontId="7" fillId="37" borderId="13" xfId="55" applyNumberFormat="1" applyFont="1" applyFill="1" applyBorder="1" applyAlignment="1" applyProtection="1">
      <alignment horizontal="right" vertical="top"/>
      <protection locked="0"/>
    </xf>
    <xf numFmtId="0" fontId="7" fillId="37" borderId="14" xfId="55" applyNumberFormat="1" applyFont="1" applyFill="1" applyBorder="1" applyAlignment="1" applyProtection="1">
      <alignment horizontal="right" vertical="top"/>
      <protection locked="0"/>
    </xf>
    <xf numFmtId="0" fontId="7" fillId="0" borderId="13" xfId="59" applyNumberFormat="1" applyFont="1" applyFill="1" applyBorder="1" applyAlignment="1">
      <alignment vertical="center" wrapText="1"/>
      <protection/>
    </xf>
    <xf numFmtId="0" fontId="24" fillId="0" borderId="13" xfId="58" applyNumberFormat="1" applyFont="1" applyFill="1" applyBorder="1" applyAlignment="1">
      <alignment horizontal="left" vertical="top" wrapText="1"/>
      <protection/>
    </xf>
    <xf numFmtId="1" fontId="4" fillId="0" borderId="13"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8"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25" fillId="0" borderId="23" xfId="0" applyFont="1" applyFill="1" applyBorder="1" applyAlignment="1">
      <alignment vertical="center" wrapText="1"/>
    </xf>
    <xf numFmtId="0" fontId="14" fillId="36" borderId="13" xfId="59" applyNumberFormat="1" applyFont="1" applyFill="1" applyBorder="1" applyAlignment="1" applyProtection="1">
      <alignment horizontal="left" wrapText="1" readingOrder="1"/>
      <protection locked="0"/>
    </xf>
    <xf numFmtId="0" fontId="4" fillId="0" borderId="0" xfId="55"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Q%20Form\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20Form\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20Form\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71" zoomScaleNormal="71" zoomScalePageLayoutView="0" workbookViewId="0" topLeftCell="A8">
      <selection activeCell="BF15" sqref="BF15"/>
    </sheetView>
  </sheetViews>
  <sheetFormatPr defaultColWidth="9.140625" defaultRowHeight="15"/>
  <cols>
    <col min="1" max="1" width="14.28125" style="1" customWidth="1"/>
    <col min="2" max="2" width="43.7109375" style="1" customWidth="1"/>
    <col min="3" max="3" width="15.140625" style="1" customWidth="1"/>
    <col min="4" max="4" width="11.421875" style="1" customWidth="1"/>
    <col min="5" max="5" width="9.57421875" style="1" customWidth="1"/>
    <col min="6" max="6" width="15.140625" style="1" hidden="1" customWidth="1"/>
    <col min="7" max="12" width="0" style="1" hidden="1" customWidth="1"/>
    <col min="13" max="13" width="17.8515625" style="1" customWidth="1"/>
    <col min="14" max="14" width="12.28125" style="2" customWidth="1"/>
    <col min="15" max="15" width="12.28125" style="1" customWidth="1"/>
    <col min="16" max="16" width="12.28125" style="1" hidden="1" customWidth="1"/>
    <col min="17" max="17" width="12.28125" style="1" customWidth="1"/>
    <col min="18" max="18" width="12.28125" style="1" hidden="1" customWidth="1"/>
    <col min="19" max="19" width="12.8515625" style="1" hidden="1" customWidth="1"/>
    <col min="20" max="20" width="18.140625" style="1" hidden="1" customWidth="1"/>
    <col min="21" max="52" width="0" style="1" hidden="1" customWidth="1"/>
    <col min="53" max="53" width="18.28125" style="1" customWidth="1"/>
    <col min="54" max="54" width="19.421875" style="1" customWidth="1"/>
    <col min="55" max="55" width="46.281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63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62</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82.5" customHeight="1">
      <c r="A8" s="11" t="s">
        <v>41</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36.5" customHeight="1">
      <c r="A11" s="16" t="s">
        <v>14</v>
      </c>
      <c r="B11" s="19" t="s">
        <v>15</v>
      </c>
      <c r="C11" s="19" t="s">
        <v>16</v>
      </c>
      <c r="D11" s="19" t="s">
        <v>17</v>
      </c>
      <c r="E11" s="19" t="s">
        <v>18</v>
      </c>
      <c r="F11" s="19" t="s">
        <v>43</v>
      </c>
      <c r="G11" s="19"/>
      <c r="H11" s="19"/>
      <c r="I11" s="19" t="s">
        <v>19</v>
      </c>
      <c r="J11" s="19" t="s">
        <v>20</v>
      </c>
      <c r="K11" s="19" t="s">
        <v>21</v>
      </c>
      <c r="L11" s="19" t="s">
        <v>22</v>
      </c>
      <c r="M11" s="20" t="s">
        <v>42</v>
      </c>
      <c r="N11" s="19" t="s">
        <v>51</v>
      </c>
      <c r="O11" s="19" t="s">
        <v>52</v>
      </c>
      <c r="P11" s="19" t="s">
        <v>44</v>
      </c>
      <c r="Q11" s="19" t="s">
        <v>45</v>
      </c>
      <c r="R11" s="19" t="s">
        <v>46</v>
      </c>
      <c r="S11" s="19" t="s">
        <v>47</v>
      </c>
      <c r="T11" s="19" t="s">
        <v>48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49</v>
      </c>
      <c r="BB11" s="21" t="s">
        <v>50</v>
      </c>
      <c r="BC11" s="22" t="s">
        <v>23</v>
      </c>
      <c r="IE11" s="18"/>
      <c r="IF11" s="18"/>
      <c r="IG11" s="18"/>
      <c r="IH11" s="18"/>
      <c r="II11" s="18"/>
    </row>
    <row r="12" spans="1:243" s="17" customFormat="1" ht="21"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22.5" customHeight="1">
      <c r="A13" s="25">
        <v>1</v>
      </c>
      <c r="B13" s="79" t="s">
        <v>64</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64</v>
      </c>
      <c r="IE13" s="40"/>
      <c r="IF13" s="40" t="s">
        <v>24</v>
      </c>
      <c r="IG13" s="40" t="s">
        <v>25</v>
      </c>
      <c r="IH13" s="40">
        <v>10</v>
      </c>
      <c r="II13" s="40" t="s">
        <v>26</v>
      </c>
    </row>
    <row r="14" spans="1:243" s="39" customFormat="1" ht="33" customHeight="1">
      <c r="A14" s="25">
        <v>1.01</v>
      </c>
      <c r="B14" s="80" t="s">
        <v>72</v>
      </c>
      <c r="C14" s="91" t="s">
        <v>55</v>
      </c>
      <c r="D14" s="81">
        <v>1</v>
      </c>
      <c r="E14" s="28" t="s">
        <v>27</v>
      </c>
      <c r="F14" s="41"/>
      <c r="G14" s="42"/>
      <c r="H14" s="43"/>
      <c r="I14" s="41" t="s">
        <v>28</v>
      </c>
      <c r="J14" s="44">
        <f>IF(I14="Less(-)",-1,1)</f>
        <v>1</v>
      </c>
      <c r="K14" s="45" t="s">
        <v>29</v>
      </c>
      <c r="L14" s="45" t="s">
        <v>4</v>
      </c>
      <c r="M14" s="71"/>
      <c r="N14" s="74"/>
      <c r="O14" s="77">
        <f>((M14*N14)/100)*D14</f>
        <v>0</v>
      </c>
      <c r="P14" s="75"/>
      <c r="Q14" s="74"/>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39" t="s">
        <v>65</v>
      </c>
      <c r="IC14" s="39" t="s">
        <v>55</v>
      </c>
      <c r="ID14" s="39">
        <v>1</v>
      </c>
      <c r="IE14" s="40" t="s">
        <v>27</v>
      </c>
      <c r="IF14" s="40" t="s">
        <v>30</v>
      </c>
      <c r="IG14" s="40" t="s">
        <v>25</v>
      </c>
      <c r="IH14" s="40">
        <v>123.223</v>
      </c>
      <c r="II14" s="40" t="s">
        <v>27</v>
      </c>
    </row>
    <row r="15" spans="1:243" s="39" customFormat="1" ht="33" customHeight="1">
      <c r="A15" s="25">
        <v>1.02</v>
      </c>
      <c r="B15" s="80" t="s">
        <v>73</v>
      </c>
      <c r="C15" s="91" t="s">
        <v>56</v>
      </c>
      <c r="D15" s="81">
        <v>2</v>
      </c>
      <c r="E15" s="28" t="s">
        <v>27</v>
      </c>
      <c r="F15" s="41"/>
      <c r="G15" s="42"/>
      <c r="H15" s="42"/>
      <c r="I15" s="41" t="s">
        <v>28</v>
      </c>
      <c r="J15" s="44">
        <f>IF(I15="Less(-)",-1,1)</f>
        <v>1</v>
      </c>
      <c r="K15" s="45" t="s">
        <v>29</v>
      </c>
      <c r="L15" s="45" t="s">
        <v>4</v>
      </c>
      <c r="M15" s="71"/>
      <c r="N15" s="74"/>
      <c r="O15" s="77">
        <f>((M15*N15)/100)*D15</f>
        <v>0</v>
      </c>
      <c r="P15" s="75"/>
      <c r="Q15" s="74"/>
      <c r="R15" s="42"/>
      <c r="S15" s="46"/>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total_amount_ba($B$2,$D$2,D15,F15,J15,K15,M15)*D15</f>
        <v>0</v>
      </c>
      <c r="BB15" s="50">
        <f aca="true" t="shared" si="0" ref="BB15:BB20">BA15+SUM(O15:AZ15)</f>
        <v>0</v>
      </c>
      <c r="BC15" s="38" t="str">
        <f>SpellNumber(L15,BB15)</f>
        <v>INR Zero Only</v>
      </c>
      <c r="IA15" s="39">
        <v>1.02</v>
      </c>
      <c r="IB15" s="39" t="s">
        <v>66</v>
      </c>
      <c r="IC15" s="39" t="s">
        <v>56</v>
      </c>
      <c r="ID15" s="39">
        <v>2</v>
      </c>
      <c r="IE15" s="40" t="s">
        <v>27</v>
      </c>
      <c r="IF15" s="40" t="s">
        <v>32</v>
      </c>
      <c r="IG15" s="40" t="s">
        <v>31</v>
      </c>
      <c r="IH15" s="40">
        <v>213</v>
      </c>
      <c r="II15" s="40" t="s">
        <v>27</v>
      </c>
    </row>
    <row r="16" spans="1:243" s="39" customFormat="1" ht="34.5" customHeight="1">
      <c r="A16" s="25">
        <v>1.03</v>
      </c>
      <c r="B16" s="80" t="s">
        <v>74</v>
      </c>
      <c r="C16" s="91" t="s">
        <v>57</v>
      </c>
      <c r="D16" s="81">
        <v>1</v>
      </c>
      <c r="E16" s="28" t="s">
        <v>27</v>
      </c>
      <c r="F16" s="41"/>
      <c r="G16" s="42"/>
      <c r="H16" s="42"/>
      <c r="I16" s="41" t="s">
        <v>28</v>
      </c>
      <c r="J16" s="44">
        <f>IF(I16="Less(-)",-1,1)</f>
        <v>1</v>
      </c>
      <c r="K16" s="45" t="s">
        <v>29</v>
      </c>
      <c r="L16" s="45" t="s">
        <v>4</v>
      </c>
      <c r="M16" s="71"/>
      <c r="N16" s="74"/>
      <c r="O16" s="77">
        <f>((M16*N16)/100)*D16</f>
        <v>0</v>
      </c>
      <c r="P16" s="76"/>
      <c r="Q16" s="74"/>
      <c r="R16" s="42"/>
      <c r="S16" s="47"/>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total_amount_ba($B$2,$D$2,D16,F16,J16,K16,M16)*D16</f>
        <v>0</v>
      </c>
      <c r="BB16" s="50">
        <f t="shared" si="0"/>
        <v>0</v>
      </c>
      <c r="BC16" s="38" t="str">
        <f>SpellNumber(L16,BB16)</f>
        <v>INR Zero Only</v>
      </c>
      <c r="IA16" s="39">
        <v>1.03</v>
      </c>
      <c r="IB16" s="39" t="s">
        <v>67</v>
      </c>
      <c r="IC16" s="39" t="s">
        <v>57</v>
      </c>
      <c r="ID16" s="39">
        <v>1</v>
      </c>
      <c r="IE16" s="40" t="s">
        <v>27</v>
      </c>
      <c r="IF16" s="40" t="s">
        <v>24</v>
      </c>
      <c r="IG16" s="40" t="s">
        <v>33</v>
      </c>
      <c r="IH16" s="40">
        <v>10</v>
      </c>
      <c r="II16" s="40" t="s">
        <v>27</v>
      </c>
    </row>
    <row r="17" spans="1:243" s="39" customFormat="1" ht="22.5" customHeight="1">
      <c r="A17" s="25">
        <v>2</v>
      </c>
      <c r="B17" s="79" t="s">
        <v>54</v>
      </c>
      <c r="C17" s="26"/>
      <c r="D17" s="27"/>
      <c r="E17" s="28"/>
      <c r="F17" s="27"/>
      <c r="G17" s="29"/>
      <c r="H17" s="29"/>
      <c r="I17" s="30"/>
      <c r="J17" s="31"/>
      <c r="K17" s="32"/>
      <c r="L17" s="32"/>
      <c r="M17" s="33"/>
      <c r="N17" s="34"/>
      <c r="O17" s="78"/>
      <c r="P17" s="35"/>
      <c r="Q17" s="34"/>
      <c r="R17" s="34"/>
      <c r="S17" s="36"/>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37"/>
      <c r="BB17" s="50"/>
      <c r="BC17" s="38"/>
      <c r="IA17" s="39">
        <v>2</v>
      </c>
      <c r="IB17" s="39" t="s">
        <v>54</v>
      </c>
      <c r="IE17" s="40"/>
      <c r="IF17" s="40" t="s">
        <v>24</v>
      </c>
      <c r="IG17" s="40" t="s">
        <v>25</v>
      </c>
      <c r="IH17" s="40">
        <v>10</v>
      </c>
      <c r="II17" s="40" t="s">
        <v>26</v>
      </c>
    </row>
    <row r="18" spans="1:243" s="39" customFormat="1" ht="39" customHeight="1">
      <c r="A18" s="25">
        <v>2.01</v>
      </c>
      <c r="B18" s="90" t="s">
        <v>75</v>
      </c>
      <c r="C18" s="91" t="s">
        <v>58</v>
      </c>
      <c r="D18" s="81">
        <v>1</v>
      </c>
      <c r="E18" s="28" t="s">
        <v>27</v>
      </c>
      <c r="F18" s="41"/>
      <c r="G18" s="42"/>
      <c r="H18" s="43"/>
      <c r="I18" s="41" t="s">
        <v>28</v>
      </c>
      <c r="J18" s="44">
        <f>IF(I18="Less(-)",-1,1)</f>
        <v>1</v>
      </c>
      <c r="K18" s="45" t="s">
        <v>29</v>
      </c>
      <c r="L18" s="45" t="s">
        <v>4</v>
      </c>
      <c r="M18" s="71"/>
      <c r="N18" s="74"/>
      <c r="O18" s="77">
        <f>((M18*N18)/100)*D18</f>
        <v>0</v>
      </c>
      <c r="P18" s="75"/>
      <c r="Q18" s="74"/>
      <c r="R18" s="42"/>
      <c r="S18" s="46"/>
      <c r="T18" s="47"/>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total_amount_ba($B$2,$D$2,D18,F18,J18,K18,M18)*D18</f>
        <v>0</v>
      </c>
      <c r="BB18" s="50">
        <f t="shared" si="0"/>
        <v>0</v>
      </c>
      <c r="BC18" s="38" t="str">
        <f>SpellNumber(L18,BB18)</f>
        <v>INR Zero Only</v>
      </c>
      <c r="IA18" s="39">
        <v>2.01</v>
      </c>
      <c r="IB18" s="92" t="s">
        <v>68</v>
      </c>
      <c r="IC18" s="39" t="s">
        <v>58</v>
      </c>
      <c r="ID18" s="39">
        <v>1</v>
      </c>
      <c r="IE18" s="40" t="s">
        <v>27</v>
      </c>
      <c r="IF18" s="40" t="s">
        <v>30</v>
      </c>
      <c r="IG18" s="40" t="s">
        <v>25</v>
      </c>
      <c r="IH18" s="40">
        <v>123.223</v>
      </c>
      <c r="II18" s="40" t="s">
        <v>27</v>
      </c>
    </row>
    <row r="19" spans="1:243" s="39" customFormat="1" ht="34.5" customHeight="1">
      <c r="A19" s="25">
        <v>2.02</v>
      </c>
      <c r="B19" s="90" t="s">
        <v>76</v>
      </c>
      <c r="C19" s="91" t="s">
        <v>59</v>
      </c>
      <c r="D19" s="81">
        <v>2</v>
      </c>
      <c r="E19" s="28" t="s">
        <v>27</v>
      </c>
      <c r="F19" s="41"/>
      <c r="G19" s="42"/>
      <c r="H19" s="42"/>
      <c r="I19" s="41" t="s">
        <v>28</v>
      </c>
      <c r="J19" s="44">
        <f>IF(I19="Less(-)",-1,1)</f>
        <v>1</v>
      </c>
      <c r="K19" s="45" t="s">
        <v>29</v>
      </c>
      <c r="L19" s="45" t="s">
        <v>4</v>
      </c>
      <c r="M19" s="71"/>
      <c r="N19" s="74"/>
      <c r="O19" s="77">
        <f>((M19*N19)/100)*D19</f>
        <v>0</v>
      </c>
      <c r="P19" s="75"/>
      <c r="Q19" s="74"/>
      <c r="R19" s="42"/>
      <c r="S19" s="46"/>
      <c r="T19" s="47"/>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9">
        <f>total_amount_ba($B$2,$D$2,D19,F19,J19,K19,M19)*D19</f>
        <v>0</v>
      </c>
      <c r="BB19" s="50">
        <f t="shared" si="0"/>
        <v>0</v>
      </c>
      <c r="BC19" s="38" t="str">
        <f>SpellNumber(L19,BB19)</f>
        <v>INR Zero Only</v>
      </c>
      <c r="IA19" s="39">
        <v>2.02</v>
      </c>
      <c r="IB19" s="92" t="s">
        <v>69</v>
      </c>
      <c r="IC19" s="39" t="s">
        <v>59</v>
      </c>
      <c r="ID19" s="39">
        <v>2</v>
      </c>
      <c r="IE19" s="40" t="s">
        <v>27</v>
      </c>
      <c r="IF19" s="40" t="s">
        <v>32</v>
      </c>
      <c r="IG19" s="40" t="s">
        <v>31</v>
      </c>
      <c r="IH19" s="40">
        <v>213</v>
      </c>
      <c r="II19" s="40" t="s">
        <v>27</v>
      </c>
    </row>
    <row r="20" spans="1:243" s="39" customFormat="1" ht="40.5" customHeight="1">
      <c r="A20" s="25">
        <v>2.03</v>
      </c>
      <c r="B20" s="90" t="s">
        <v>77</v>
      </c>
      <c r="C20" s="91" t="s">
        <v>60</v>
      </c>
      <c r="D20" s="81">
        <v>1</v>
      </c>
      <c r="E20" s="28" t="s">
        <v>27</v>
      </c>
      <c r="F20" s="41"/>
      <c r="G20" s="42"/>
      <c r="H20" s="42"/>
      <c r="I20" s="41" t="s">
        <v>28</v>
      </c>
      <c r="J20" s="44">
        <f>IF(I20="Less(-)",-1,1)</f>
        <v>1</v>
      </c>
      <c r="K20" s="45" t="s">
        <v>29</v>
      </c>
      <c r="L20" s="45" t="s">
        <v>4</v>
      </c>
      <c r="M20" s="71"/>
      <c r="N20" s="74"/>
      <c r="O20" s="77">
        <f>((M20*N20)/100)*D20</f>
        <v>0</v>
      </c>
      <c r="P20" s="75"/>
      <c r="Q20" s="74"/>
      <c r="R20" s="42"/>
      <c r="S20" s="47"/>
      <c r="T20" s="47"/>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total_amount_ba($B$2,$D$2,D20,F20,J20,K20,M20)*D20</f>
        <v>0</v>
      </c>
      <c r="BB20" s="50">
        <f t="shared" si="0"/>
        <v>0</v>
      </c>
      <c r="BC20" s="38" t="str">
        <f>SpellNumber(L20,BB20)</f>
        <v>INR Zero Only</v>
      </c>
      <c r="IA20" s="39">
        <v>2.03</v>
      </c>
      <c r="IB20" s="92" t="s">
        <v>70</v>
      </c>
      <c r="IC20" s="39" t="s">
        <v>60</v>
      </c>
      <c r="ID20" s="39">
        <v>1</v>
      </c>
      <c r="IE20" s="40" t="s">
        <v>27</v>
      </c>
      <c r="IF20" s="40" t="s">
        <v>24</v>
      </c>
      <c r="IG20" s="40" t="s">
        <v>33</v>
      </c>
      <c r="IH20" s="40">
        <v>10</v>
      </c>
      <c r="II20" s="40" t="s">
        <v>27</v>
      </c>
    </row>
    <row r="21" spans="1:243" s="39" customFormat="1" ht="33.75" customHeight="1">
      <c r="A21" s="25">
        <v>2.04</v>
      </c>
      <c r="B21" s="90" t="s">
        <v>78</v>
      </c>
      <c r="C21" s="91" t="s">
        <v>61</v>
      </c>
      <c r="D21" s="81">
        <v>1</v>
      </c>
      <c r="E21" s="28" t="s">
        <v>27</v>
      </c>
      <c r="F21" s="41"/>
      <c r="G21" s="42"/>
      <c r="H21" s="42"/>
      <c r="I21" s="41" t="s">
        <v>28</v>
      </c>
      <c r="J21" s="44">
        <f>IF(I21="Less(-)",-1,1)</f>
        <v>1</v>
      </c>
      <c r="K21" s="45" t="s">
        <v>29</v>
      </c>
      <c r="L21" s="45" t="s">
        <v>4</v>
      </c>
      <c r="M21" s="71"/>
      <c r="N21" s="74"/>
      <c r="O21" s="77">
        <f>((M21*N21)/100)*D21</f>
        <v>0</v>
      </c>
      <c r="P21" s="76"/>
      <c r="Q21" s="74"/>
      <c r="R21" s="42"/>
      <c r="S21" s="47"/>
      <c r="T21" s="47"/>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9">
        <f>total_amount_ba($B$2,$D$2,D21,F21,J21,K21,M21)*D21</f>
        <v>0</v>
      </c>
      <c r="BB21" s="50">
        <f>BA21+SUM(O21:AZ21)</f>
        <v>0</v>
      </c>
      <c r="BC21" s="38" t="str">
        <f>SpellNumber(L21,BB21)</f>
        <v>INR Zero Only</v>
      </c>
      <c r="IA21" s="39">
        <v>2.04</v>
      </c>
      <c r="IB21" s="92" t="s">
        <v>71</v>
      </c>
      <c r="IC21" s="39" t="s">
        <v>61</v>
      </c>
      <c r="ID21" s="39">
        <v>1</v>
      </c>
      <c r="IE21" s="40" t="s">
        <v>27</v>
      </c>
      <c r="IF21" s="40" t="s">
        <v>24</v>
      </c>
      <c r="IG21" s="40" t="s">
        <v>33</v>
      </c>
      <c r="IH21" s="40">
        <v>10</v>
      </c>
      <c r="II21" s="40" t="s">
        <v>27</v>
      </c>
    </row>
    <row r="22" spans="1:243" s="39" customFormat="1" ht="24.75" customHeight="1">
      <c r="A22" s="51" t="s">
        <v>34</v>
      </c>
      <c r="B22" s="52"/>
      <c r="C22" s="53"/>
      <c r="D22" s="54"/>
      <c r="E22" s="54"/>
      <c r="F22" s="54"/>
      <c r="G22" s="54"/>
      <c r="H22" s="55"/>
      <c r="I22" s="55"/>
      <c r="J22" s="55"/>
      <c r="K22" s="55"/>
      <c r="L22" s="56"/>
      <c r="BA22" s="57">
        <f>SUM(BA13:BA21)</f>
        <v>0</v>
      </c>
      <c r="BB22" s="57">
        <f>SUM(BB13:BB21)</f>
        <v>0</v>
      </c>
      <c r="BC22" s="38" t="str">
        <f>SpellNumber($E$2,BB22)</f>
        <v>INR Zero Only</v>
      </c>
      <c r="IE22" s="40">
        <v>4</v>
      </c>
      <c r="IF22" s="40" t="s">
        <v>32</v>
      </c>
      <c r="IG22" s="40" t="s">
        <v>35</v>
      </c>
      <c r="IH22" s="40">
        <v>10</v>
      </c>
      <c r="II22" s="40" t="s">
        <v>27</v>
      </c>
    </row>
    <row r="23" spans="1:243" s="66" customFormat="1" ht="54.75" customHeight="1" hidden="1">
      <c r="A23" s="52" t="s">
        <v>36</v>
      </c>
      <c r="B23" s="58"/>
      <c r="C23" s="59"/>
      <c r="D23" s="60"/>
      <c r="E23" s="72" t="s">
        <v>37</v>
      </c>
      <c r="F23" s="73"/>
      <c r="G23" s="61"/>
      <c r="H23" s="62"/>
      <c r="I23" s="62"/>
      <c r="J23" s="62"/>
      <c r="K23" s="63"/>
      <c r="L23" s="64"/>
      <c r="M23" s="65" t="s">
        <v>38</v>
      </c>
      <c r="O23" s="39"/>
      <c r="P23" s="39"/>
      <c r="Q23" s="39"/>
      <c r="R23" s="39"/>
      <c r="S23" s="39"/>
      <c r="BA23" s="67">
        <f>IF(ISBLANK(F23),0,IF(E23="Excess (+)",ROUND(BA22+(BA22*F23),2),IF(E23="Less (-)",ROUND(BA22+(BA22*F23*(-1)),2),0)))</f>
        <v>0</v>
      </c>
      <c r="BB23" s="68">
        <f>ROUND(BA23,0)</f>
        <v>0</v>
      </c>
      <c r="BC23" s="69" t="str">
        <f>SpellNumber(L23,BB23)</f>
        <v> Zero Only</v>
      </c>
      <c r="IE23" s="70"/>
      <c r="IF23" s="70"/>
      <c r="IG23" s="70"/>
      <c r="IH23" s="70"/>
      <c r="II23" s="70"/>
    </row>
    <row r="24" spans="1:243" s="66" customFormat="1" ht="43.5" customHeight="1">
      <c r="A24" s="51" t="s">
        <v>39</v>
      </c>
      <c r="B24" s="51"/>
      <c r="C24" s="83" t="str">
        <f>SpellNumber($E$2,BB22)</f>
        <v>INR Zero Only</v>
      </c>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IE24" s="70"/>
      <c r="IF24" s="70"/>
      <c r="IG24" s="70"/>
      <c r="IH24" s="70"/>
      <c r="II24" s="70"/>
    </row>
    <row r="25" ht="15"/>
    <row r="26" ht="15"/>
    <row r="27" ht="15"/>
    <row r="28" ht="15"/>
    <row r="32" ht="15"/>
  </sheetData>
  <sheetProtection password="ED22" sheet="1" objects="1" scenarios="1"/>
  <mergeCells count="8">
    <mergeCell ref="A9:BC9"/>
    <mergeCell ref="C24:BC24"/>
    <mergeCell ref="A1:L1"/>
    <mergeCell ref="A4:BC4"/>
    <mergeCell ref="A5:BC5"/>
    <mergeCell ref="A6:BC6"/>
    <mergeCell ref="A7:BC7"/>
    <mergeCell ref="B8:BC8"/>
  </mergeCells>
  <dataValidations count="24">
    <dataValidation type="list" allowBlank="1" showErrorMessage="1" sqref="L21">
      <formula1>"INR"</formula1>
      <formula2>0</formula2>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decimal" allowBlank="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N17: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D13:D21 F13:F21">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21">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6 M18:M21">
      <formula1>0</formula1>
      <formula2>999999999999999</formula2>
    </dataValidation>
    <dataValidation type="list" allowBlank="1" showInputMessage="1" showErrorMessage="1" sqref="L14 L15 L16 L17 L18 L19 L13 L20">
      <formula1>"INR"</formula1>
    </dataValidation>
    <dataValidation type="decimal" allowBlank="1" showInputMessage="1" showErrorMessage="1" promptTitle="GST Percentage" prompt="Please enter GST Percentage for this item. " errorTitle="Invaid Entry" error="Only Numeric Values are allowed. " sqref="N14:N16 N18:N21">
      <formula1>0</formula1>
      <formula2>999999999999999</formula2>
    </dataValidation>
    <dataValidation type="decimal" allowBlank="1" showInputMessage="1" showErrorMessage="1" promptTitle="GST Entry" prompt="Please enter GST in Rupees for this item. " errorTitle="Invaid Entry" error="Only Numeric Values are allowed. " sqref="O14:O16 O18:O21">
      <formula1>0</formula1>
      <formula2>999999999999999</formula2>
    </dataValidation>
    <dataValidation allowBlank="1" showInputMessage="1" showErrorMessage="1" promptTitle="Freight Charges" prompt="Please enter Freight Charges(Uploading and Stacking) in Rupees for this Item." sqref="P14:P16 P18:P21"/>
    <dataValidation type="decimal" allowBlank="1" showInputMessage="1" showErrorMessage="1" promptTitle="Any other Taxes/Duties" prompt="Please enter Any other Taxes/Duties/Levies in Rupees for this item. " errorTitle="Invaid Entry" error="Only Numeric Values are allowed. " sqref="Q14:Q16">
      <formula1>0</formula1>
      <formula2>999999999999999</formula2>
    </dataValidation>
    <dataValidation type="decimal" allowBlank="1" showInputMessage="1" showErrorMessage="1" promptTitle="Any other Taxes/Duties/Levies" prompt="Please enter Any other Taxes/Duties/Levies in Rupees for this item. " errorTitle="Invaid Entry" error="Only Numeric Values are allowed. " sqref="Q18:Q21">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40</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2018-12-04T07:05:34Z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