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<sst xmlns="http://schemas.openxmlformats.org/spreadsheetml/2006/main" count="412" uniqueCount="101">
  <si>
    <t>BoQ_Ver3.1</t>
  </si>
  <si>
    <t>Percentage</t>
  </si>
  <si>
    <t>Normal</t>
  </si>
  <si>
    <t>INR Only</t>
  </si>
  <si>
    <t>INR</t>
  </si>
  <si>
    <t>Select, At Par, Excess (+), Less (-)</t>
  </si>
  <si>
    <t>IOCL</t>
  </si>
  <si>
    <t>Tender Inviting Authority: &lt;Enter Tender Inviting Authority Details &gt;</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</si>
  <si>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</si>
  <si>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</si>
  <si>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</si>
  <si>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</si>
  <si>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</si>
  <si>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</si>
  <si>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</si>
  <si>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</si>
  <si>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</si>
  <si>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</si>
  <si>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</si>
  <si>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</si>
  <si>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</si>
  <si>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</si>
  <si>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</si>
  <si>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</si>
  <si>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</si>
  <si>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</si>
  <si>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</si>
  <si>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</si>
  <si>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</si>
  <si>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</si>
  <si>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</si>
  <si>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</si>
  <si>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</si>
  <si>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</si>
  <si>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</si>
  <si>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</si>
  <si>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</si>
  <si>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</si>
  <si>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</si>
  <si>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</si>
  <si>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</si>
  <si>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</si>
  <si>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</si>
  <si>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</si>
  <si>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</si>
  <si>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</si>
  <si>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</si>
  <si>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item5</t>
  </si>
  <si>
    <t>Total in Figures</t>
  </si>
  <si>
    <t>Quoted Rate in Figures</t>
  </si>
  <si>
    <t>Quoted Rate in Words</t>
  </si>
  <si>
    <t>Please Enable Macros to View BoQ information</t>
  </si>
  <si>
    <t>Select</t>
  </si>
  <si>
    <t>Name of the Bidder/ Bidding Firm / Company :</t>
  </si>
  <si>
    <r>
      <t xml:space="preserve">Estimated Rate
 in
</t>
    </r>
    <r>
      <rPr>
        <b/>
        <sz val="11"/>
        <color indexed="10"/>
        <rFont val="Arial"/>
        <family val="2"/>
      </rPr>
      <t>Rs.      P</t>
    </r>
  </si>
  <si>
    <t>Dismantling old ceiling plaster racking out joints and cleaning the surface including disposal of rubbish to the dumping ground within 50m lead.</t>
  </si>
  <si>
    <t>Rust removal from existing reinforcement.</t>
  </si>
  <si>
    <t>Coating with epoxy resin of approved brand and manufacture where required.</t>
  </si>
  <si>
    <t xml:space="preserve">Guniting of slabs and beam in verandah, hall and rooms etc with cement mortar 1:3 (1 cement :3 coarse sand) mix and laid under pressure to an average thickness of 50mm. </t>
  </si>
  <si>
    <t>Providing &amp; fixing and hoisting in position at different existing height of the slabs steel fabrics with for steel 8 mm. Dia for bar including cutting welding etc. At site. No. Extra payment shall be made for welding works, actual payment for T or/M.S. rods shall be made as per standard sectional weight of reinforcement ords for under mentioned fabrics. 8mm for stee.</t>
  </si>
  <si>
    <t>Supply and fixing of flats with fabrics of sizes mentioned in item (8) with M.S. flats 50mm x 12mm. Thickness including cut6ting and making holes of approximate 1.5 m C.C. for nuts and bolts.</t>
  </si>
  <si>
    <t>Providing &amp; fixing welded wire mesh as per direction of Engineer-in-charge.</t>
  </si>
  <si>
    <t>Supply and fixing tightening nuts and bolts with washers with flat irons of above items including deilling 30mm. Dia holes in the existing R.B. slabs and scooping out pockets for counter sund bolts 20mm. Dia 250mm. To 260mm. Long with nuts and washers of 75mm  x 12mm thick M.S. plates approximate at 1.5M C.C.</t>
  </si>
  <si>
    <t>Providing &amp; fixing connector with welded wire mesh to support welded wire mesh/reinforcement and to get monolithic behaviour shear connector should be fixed ith old structure by drilling/filling approximate size of shear connector 8mm to 12mm. As per direction of Engineer-in-charge.</t>
  </si>
  <si>
    <t>Extra thickness of guniting over slabs, beams etc. For 10mm. Thick for additional thickness or reduced in thickness where required at site as per direction of Engineer-in-charge.</t>
  </si>
  <si>
    <t>Providing and Hoisting cutting M.S. flat iron 75mm x 12mm. Thick clamps 1.5m pmg x moulding into requied shape including fixing on top of the inverted hanging beam joints on terrace including cutting the terracing work and dismantling of B.W. over R.S. joints all complete including supply fixing and including drilling holes 20mm to 30mm. Dia in existing slab and flat iron clamps for proper fixing and tightening.</t>
  </si>
  <si>
    <t xml:space="preserve"> Making chase upto 15 x 15cm. In walls including brick bands for the bearing of the guniting slab over the wall  including disposal of unserviceable material within 50 metres lead and making good with good with C.C. 1:2:4and finished with 12mm. Cement plaster 1:4.</t>
  </si>
  <si>
    <t>Sqm</t>
  </si>
  <si>
    <t>kg</t>
  </si>
  <si>
    <t>Nos.</t>
  </si>
  <si>
    <t>Metre</t>
  </si>
  <si>
    <t>cum</t>
  </si>
  <si>
    <t>sqm</t>
  </si>
  <si>
    <t xml:space="preserve">sqm </t>
  </si>
  <si>
    <t>Per Trip</t>
  </si>
  <si>
    <t>Less</t>
  </si>
  <si>
    <t>Less (-)1%</t>
  </si>
  <si>
    <t>Vide Notification No. UE/I-1/9319 dated 29/11/2010      add 100%</t>
  </si>
  <si>
    <t>Vide Notification No. UE/I-1/14532 dated  15/03/2013   add 15%</t>
  </si>
  <si>
    <t>Add</t>
  </si>
  <si>
    <t xml:space="preserve">Demolishing cement concrete manually / by mechanical means and disposal of material within 50 metres lead as per direction of Engineer in charge.           </t>
  </si>
  <si>
    <t xml:space="preserve">Nominal concrete 1:3:6 or richer mix (i/c equivalent design mix) (15.2.1)                                        </t>
  </si>
  <si>
    <t xml:space="preserve">Providing and laying in position cement concrete of specified grade excluding the cost of centering and shuttering - All work upto plinth level </t>
  </si>
  <si>
    <t>1:2:4 (1 Cement : 2 coarse sand : 4 graded stone  aggregate 20 mm nominal size) (4.1.3)</t>
  </si>
  <si>
    <t>Repairs to plaster of thickness 12mm to 20mm in patches of area 2.5 sq. metres and under including cutting the patch in proper shape, raking out joints and preparing and plastering the surface of the walls complete including disposal of rubbish to the dumping ground within 50 metres lead</t>
  </si>
  <si>
    <t>With cement mortar 1:4(1cement :4 coarse sand) (14.1.2)</t>
  </si>
  <si>
    <t xml:space="preserve">Removing dry or oil bound distemper, water proffing cement paint and the like by scrapping, sand papering and preparing the surface smooth including necessary repairs to scratches etc. complete (14.46)    </t>
  </si>
  <si>
    <t>Providing and applying white cement based putty of average thickness 1mm, of approved brand and manufacturer, over the plastered wall surface to prepare the surface even and smooth complete. (13.80)</t>
  </si>
  <si>
    <t xml:space="preserve">Distempering with oil bound washable distemper of approved brand and manufacture to give an even shade                      </t>
  </si>
  <si>
    <t>New work (two or more coats) over and including water thinnable priming coat with cement primer  (13.41.1)</t>
  </si>
  <si>
    <t xml:space="preserve">Old work (one or more coats) (14.45.1)            </t>
  </si>
  <si>
    <t xml:space="preserve">Painting with synthetic enamel paint of approved brand and manufacture of required colour to give an even shade:                         </t>
  </si>
  <si>
    <t>One or more coats on old work. (14.54.1)</t>
  </si>
  <si>
    <t>Cartage of Malba (Approved Rate)</t>
  </si>
  <si>
    <t>Part-A, Guniting Special work (Non-scheduled items)</t>
  </si>
  <si>
    <t>Part- B Painting work (DSR items)</t>
  </si>
  <si>
    <t>Name of Work: Special repair of Slab and beam (Guniting work) of front and back side Corridoor and left and right side corridor (at 1st floor) and painting work ,Rampur Hall and Control system and Network Lab in Department of Electrical Engineering, IIT(BHU).</t>
  </si>
  <si>
    <t xml:space="preserve">Part- A Guniting Special work (Non-scheduled items) Total Rs. </t>
  </si>
  <si>
    <t>Total</t>
  </si>
  <si>
    <r>
      <t xml:space="preserve">TOTAL AMOUNT  With Taxes
           in
     </t>
    </r>
    <r>
      <rPr>
        <b/>
        <sz val="11"/>
        <color indexed="10"/>
        <rFont val="Arial"/>
        <family val="2"/>
      </rPr>
      <t xml:space="preserve"> Rs.      P</t>
    </r>
  </si>
  <si>
    <t>Contract No:   IIT(BHU)/IWD/CT/48/2018-19/1954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</si>
</sst>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165" fontId="4" fillId="0" borderId="13" xfId="59" applyNumberFormat="1" applyFont="1" applyFill="1" applyBorder="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0" fontId="4" fillId="0" borderId="13" xfId="56" applyNumberFormat="1" applyFont="1" applyFill="1" applyBorder="1" applyAlignment="1">
      <alignment vertical="top" wrapText="1"/>
      <protection/>
    </xf>
    <xf numFmtId="2" fontId="4" fillId="0" borderId="13" xfId="56" applyNumberFormat="1" applyFont="1" applyFill="1" applyBorder="1" applyAlignment="1" applyProtection="1">
      <alignment vertical="top"/>
      <protection/>
    </xf>
    <xf numFmtId="2" fontId="7" fillId="0" borderId="13" xfId="59" applyNumberFormat="1" applyFont="1" applyFill="1" applyBorder="1" applyAlignment="1" applyProtection="1">
      <alignment horizontal="right" vertical="top"/>
      <protection/>
    </xf>
    <xf numFmtId="0" fontId="4" fillId="0" borderId="11" xfId="56" applyNumberFormat="1" applyFont="1" applyFill="1" applyBorder="1" applyAlignment="1">
      <alignment horizontal="lef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21" xfId="0" applyFont="1" applyFill="1" applyBorder="1" applyAlignment="1">
      <alignment horizontal="justify"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Q%20Form\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OQ%20Form\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3"/>
  <sheetViews>
    <sheetView showGridLines="0" zoomScale="75" zoomScaleNormal="75" zoomScalePageLayoutView="0" workbookViewId="0" topLeftCell="A44">
      <selection activeCell="A8" sqref="A8"/>
    </sheetView>
  </sheetViews>
  <sheetFormatPr defaultColWidth="9.140625" defaultRowHeight="15"/>
  <cols>
    <col min="1" max="1" width="17.140625" style="1" customWidth="1"/>
    <col min="2" max="2" width="57.57421875" style="1" customWidth="1"/>
    <col min="3" max="3" width="9.140625" style="1" hidden="1" customWidth="1"/>
    <col min="4" max="4" width="15.140625" style="1" customWidth="1"/>
    <col min="5" max="5" width="14.140625" style="1" customWidth="1"/>
    <col min="6" max="6" width="15.57421875" style="1" customWidth="1"/>
    <col min="7" max="13" width="0" style="1" hidden="1" customWidth="1"/>
    <col min="14" max="14" width="0" style="2" hidden="1" customWidth="1"/>
    <col min="15" max="52" width="0" style="1" hidden="1" customWidth="1"/>
    <col min="53" max="53" width="21.7109375" style="1" customWidth="1"/>
    <col min="54" max="54" width="0"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7" customHeight="1">
      <c r="A1" s="84" t="str">
        <f>B2&amp;" BoQ"</f>
        <v>Percentage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5" t="s">
        <v>7</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75" customHeight="1">
      <c r="A5" s="85" t="s">
        <v>96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75" customHeight="1">
      <c r="A6" s="85" t="s">
        <v>100</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8</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58.5" customHeight="1">
      <c r="A8" s="11" t="s">
        <v>53</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9</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18.75" customHeight="1">
      <c r="A10" s="16" t="s">
        <v>10</v>
      </c>
      <c r="B10" s="16" t="s">
        <v>11</v>
      </c>
      <c r="C10" s="16" t="s">
        <v>11</v>
      </c>
      <c r="D10" s="16" t="s">
        <v>10</v>
      </c>
      <c r="E10" s="16" t="s">
        <v>11</v>
      </c>
      <c r="F10" s="16" t="s">
        <v>12</v>
      </c>
      <c r="G10" s="16" t="s">
        <v>12</v>
      </c>
      <c r="H10" s="16" t="s">
        <v>13</v>
      </c>
      <c r="I10" s="16" t="s">
        <v>11</v>
      </c>
      <c r="J10" s="16" t="s">
        <v>10</v>
      </c>
      <c r="K10" s="16" t="s">
        <v>14</v>
      </c>
      <c r="L10" s="16" t="s">
        <v>11</v>
      </c>
      <c r="M10" s="16" t="s">
        <v>10</v>
      </c>
      <c r="N10" s="16" t="s">
        <v>12</v>
      </c>
      <c r="O10" s="16" t="s">
        <v>12</v>
      </c>
      <c r="P10" s="16" t="s">
        <v>12</v>
      </c>
      <c r="Q10" s="16" t="s">
        <v>12</v>
      </c>
      <c r="R10" s="16" t="s">
        <v>13</v>
      </c>
      <c r="S10" s="16" t="s">
        <v>13</v>
      </c>
      <c r="T10" s="16" t="s">
        <v>12</v>
      </c>
      <c r="U10" s="16" t="s">
        <v>12</v>
      </c>
      <c r="V10" s="16" t="s">
        <v>12</v>
      </c>
      <c r="W10" s="16" t="s">
        <v>12</v>
      </c>
      <c r="X10" s="16" t="s">
        <v>13</v>
      </c>
      <c r="Y10" s="16" t="s">
        <v>13</v>
      </c>
      <c r="Z10" s="16" t="s">
        <v>12</v>
      </c>
      <c r="AA10" s="16" t="s">
        <v>12</v>
      </c>
      <c r="AB10" s="16" t="s">
        <v>12</v>
      </c>
      <c r="AC10" s="16" t="s">
        <v>12</v>
      </c>
      <c r="AD10" s="16" t="s">
        <v>13</v>
      </c>
      <c r="AE10" s="16" t="s">
        <v>13</v>
      </c>
      <c r="AF10" s="16" t="s">
        <v>12</v>
      </c>
      <c r="AG10" s="16" t="s">
        <v>12</v>
      </c>
      <c r="AH10" s="16" t="s">
        <v>12</v>
      </c>
      <c r="AI10" s="16" t="s">
        <v>12</v>
      </c>
      <c r="AJ10" s="16" t="s">
        <v>13</v>
      </c>
      <c r="AK10" s="16" t="s">
        <v>13</v>
      </c>
      <c r="AL10" s="16" t="s">
        <v>12</v>
      </c>
      <c r="AM10" s="16" t="s">
        <v>12</v>
      </c>
      <c r="AN10" s="16" t="s">
        <v>12</v>
      </c>
      <c r="AO10" s="16" t="s">
        <v>12</v>
      </c>
      <c r="AP10" s="16" t="s">
        <v>13</v>
      </c>
      <c r="AQ10" s="16" t="s">
        <v>13</v>
      </c>
      <c r="AR10" s="16" t="s">
        <v>12</v>
      </c>
      <c r="AS10" s="16" t="s">
        <v>12</v>
      </c>
      <c r="AT10" s="16" t="s">
        <v>10</v>
      </c>
      <c r="AU10" s="16" t="s">
        <v>10</v>
      </c>
      <c r="AV10" s="16" t="s">
        <v>13</v>
      </c>
      <c r="AW10" s="16" t="s">
        <v>13</v>
      </c>
      <c r="AX10" s="16" t="s">
        <v>10</v>
      </c>
      <c r="AY10" s="16" t="s">
        <v>10</v>
      </c>
      <c r="AZ10" s="16" t="s">
        <v>15</v>
      </c>
      <c r="BA10" s="16" t="s">
        <v>10</v>
      </c>
      <c r="BB10" s="16" t="s">
        <v>10</v>
      </c>
      <c r="BC10" s="16" t="s">
        <v>11</v>
      </c>
      <c r="IE10" s="18"/>
      <c r="IF10" s="18"/>
      <c r="IG10" s="18"/>
      <c r="IH10" s="18"/>
      <c r="II10" s="18"/>
    </row>
    <row r="11" spans="1:243" s="17" customFormat="1" ht="94.5" customHeight="1">
      <c r="A11" s="16" t="s">
        <v>16</v>
      </c>
      <c r="B11" s="16" t="s">
        <v>17</v>
      </c>
      <c r="C11" s="16" t="s">
        <v>18</v>
      </c>
      <c r="D11" s="16" t="s">
        <v>19</v>
      </c>
      <c r="E11" s="16" t="s">
        <v>20</v>
      </c>
      <c r="F11" s="16" t="s">
        <v>54</v>
      </c>
      <c r="G11" s="16"/>
      <c r="H11" s="16"/>
      <c r="I11" s="16" t="s">
        <v>21</v>
      </c>
      <c r="J11" s="16" t="s">
        <v>22</v>
      </c>
      <c r="K11" s="16" t="s">
        <v>23</v>
      </c>
      <c r="L11" s="16" t="s">
        <v>24</v>
      </c>
      <c r="M11" s="19" t="s">
        <v>25</v>
      </c>
      <c r="N11" s="16" t="s">
        <v>26</v>
      </c>
      <c r="O11" s="16" t="s">
        <v>27</v>
      </c>
      <c r="P11" s="16" t="s">
        <v>28</v>
      </c>
      <c r="Q11" s="16" t="s">
        <v>29</v>
      </c>
      <c r="R11" s="16"/>
      <c r="S11" s="16"/>
      <c r="T11" s="16" t="s">
        <v>30</v>
      </c>
      <c r="U11" s="16" t="s">
        <v>31</v>
      </c>
      <c r="V11" s="16" t="s">
        <v>32</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99</v>
      </c>
      <c r="BB11" s="20" t="s">
        <v>33</v>
      </c>
      <c r="BC11" s="20" t="s">
        <v>34</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16.5" customHeight="1">
      <c r="A13" s="22">
        <v>1</v>
      </c>
      <c r="B13" s="23" t="s">
        <v>94</v>
      </c>
      <c r="C13" s="24"/>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1</v>
      </c>
      <c r="IB13" s="38" t="s">
        <v>94</v>
      </c>
      <c r="IE13" s="39"/>
      <c r="IF13" s="39" t="s">
        <v>35</v>
      </c>
      <c r="IG13" s="39" t="s">
        <v>36</v>
      </c>
      <c r="IH13" s="39">
        <v>10</v>
      </c>
      <c r="II13" s="39" t="s">
        <v>37</v>
      </c>
    </row>
    <row r="14" spans="1:243" s="38" customFormat="1" ht="46.5" customHeight="1">
      <c r="A14" s="22">
        <v>1.01</v>
      </c>
      <c r="B14" s="81" t="s">
        <v>55</v>
      </c>
      <c r="C14" s="24"/>
      <c r="D14" s="41">
        <v>660</v>
      </c>
      <c r="E14" s="26" t="s">
        <v>67</v>
      </c>
      <c r="F14" s="41">
        <v>20</v>
      </c>
      <c r="G14" s="42"/>
      <c r="H14" s="43"/>
      <c r="I14" s="41" t="s">
        <v>39</v>
      </c>
      <c r="J14" s="44">
        <f aca="true" t="shared" si="0" ref="J14:J24">IF(I14="Less(-)",-1,1)</f>
        <v>1</v>
      </c>
      <c r="K14" s="45" t="s">
        <v>40</v>
      </c>
      <c r="L14" s="45" t="s">
        <v>4</v>
      </c>
      <c r="M14" s="77"/>
      <c r="N14" s="42"/>
      <c r="O14" s="42"/>
      <c r="P14" s="46"/>
      <c r="Q14" s="42"/>
      <c r="R14" s="42"/>
      <c r="S14" s="46"/>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8">
        <f aca="true" t="shared" si="1" ref="BA14:BA24">total_amount_ba($B$2,$D$2,D14,F14,J14,K14,M14)</f>
        <v>13200</v>
      </c>
      <c r="BB14" s="49">
        <f aca="true" t="shared" si="2" ref="BB14:BB24">BA14+SUM(N14:AZ14)</f>
        <v>13200</v>
      </c>
      <c r="BC14" s="37" t="str">
        <f aca="true" t="shared" si="3" ref="BC14:BC24">SpellNumber(L14,BB14)</f>
        <v>INR  Thirteen Thousand Two Hundred    Only</v>
      </c>
      <c r="IA14" s="38">
        <v>1.01</v>
      </c>
      <c r="IB14" s="38" t="s">
        <v>55</v>
      </c>
      <c r="ID14" s="38">
        <v>660</v>
      </c>
      <c r="IE14" s="39" t="s">
        <v>67</v>
      </c>
      <c r="IF14" s="39" t="s">
        <v>41</v>
      </c>
      <c r="IG14" s="39" t="s">
        <v>36</v>
      </c>
      <c r="IH14" s="39">
        <v>123.223</v>
      </c>
      <c r="II14" s="39" t="s">
        <v>38</v>
      </c>
    </row>
    <row r="15" spans="1:243" s="38" customFormat="1" ht="30" customHeight="1">
      <c r="A15" s="22">
        <v>1.02</v>
      </c>
      <c r="B15" s="81" t="s">
        <v>56</v>
      </c>
      <c r="C15" s="24"/>
      <c r="D15" s="41">
        <v>583</v>
      </c>
      <c r="E15" s="26" t="s">
        <v>67</v>
      </c>
      <c r="F15" s="41">
        <v>40</v>
      </c>
      <c r="G15" s="42"/>
      <c r="H15" s="42"/>
      <c r="I15" s="41" t="s">
        <v>39</v>
      </c>
      <c r="J15" s="44">
        <f t="shared" si="0"/>
        <v>1</v>
      </c>
      <c r="K15" s="45" t="s">
        <v>40</v>
      </c>
      <c r="L15" s="45" t="s">
        <v>4</v>
      </c>
      <c r="M15" s="78"/>
      <c r="N15" s="42"/>
      <c r="O15" s="42"/>
      <c r="P15" s="46"/>
      <c r="Q15" s="42"/>
      <c r="R15" s="42"/>
      <c r="S15" s="46"/>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8">
        <f t="shared" si="1"/>
        <v>23320</v>
      </c>
      <c r="BB15" s="49">
        <f t="shared" si="2"/>
        <v>23320</v>
      </c>
      <c r="BC15" s="37" t="str">
        <f t="shared" si="3"/>
        <v>INR  Twenty Three Thousand Three Hundred &amp; Twenty  Only</v>
      </c>
      <c r="IA15" s="38">
        <v>1.02</v>
      </c>
      <c r="IB15" s="38" t="s">
        <v>56</v>
      </c>
      <c r="ID15" s="38">
        <v>583</v>
      </c>
      <c r="IE15" s="39" t="s">
        <v>67</v>
      </c>
      <c r="IF15" s="39" t="s">
        <v>42</v>
      </c>
      <c r="IG15" s="39" t="s">
        <v>43</v>
      </c>
      <c r="IH15" s="39">
        <v>213</v>
      </c>
      <c r="II15" s="39" t="s">
        <v>38</v>
      </c>
    </row>
    <row r="16" spans="1:243" s="38" customFormat="1" ht="44.25" customHeight="1">
      <c r="A16" s="22">
        <v>1.03</v>
      </c>
      <c r="B16" s="81" t="s">
        <v>57</v>
      </c>
      <c r="C16" s="24"/>
      <c r="D16" s="41">
        <v>583</v>
      </c>
      <c r="E16" s="26" t="s">
        <v>67</v>
      </c>
      <c r="F16" s="41">
        <v>45</v>
      </c>
      <c r="G16" s="42"/>
      <c r="H16" s="42"/>
      <c r="I16" s="41" t="s">
        <v>39</v>
      </c>
      <c r="J16" s="44">
        <f t="shared" si="0"/>
        <v>1</v>
      </c>
      <c r="K16" s="45" t="s">
        <v>40</v>
      </c>
      <c r="L16" s="45" t="s">
        <v>4</v>
      </c>
      <c r="M16" s="78"/>
      <c r="N16" s="42"/>
      <c r="O16" s="42"/>
      <c r="P16" s="46"/>
      <c r="Q16" s="42"/>
      <c r="R16" s="42"/>
      <c r="S16" s="46"/>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8">
        <f t="shared" si="1"/>
        <v>26235</v>
      </c>
      <c r="BB16" s="49">
        <f t="shared" si="2"/>
        <v>26235</v>
      </c>
      <c r="BC16" s="37" t="str">
        <f t="shared" si="3"/>
        <v>INR  Twenty Six Thousand Two Hundred &amp; Thirty Five  Only</v>
      </c>
      <c r="IA16" s="38">
        <v>1.03</v>
      </c>
      <c r="IB16" s="38" t="s">
        <v>57</v>
      </c>
      <c r="ID16" s="38">
        <v>583</v>
      </c>
      <c r="IE16" s="39" t="s">
        <v>67</v>
      </c>
      <c r="IF16" s="39" t="s">
        <v>35</v>
      </c>
      <c r="IG16" s="39" t="s">
        <v>44</v>
      </c>
      <c r="IH16" s="39">
        <v>10</v>
      </c>
      <c r="II16" s="39" t="s">
        <v>38</v>
      </c>
    </row>
    <row r="17" spans="1:243" s="38" customFormat="1" ht="44.25" customHeight="1">
      <c r="A17" s="22">
        <v>1.04</v>
      </c>
      <c r="B17" s="81" t="s">
        <v>58</v>
      </c>
      <c r="C17" s="24"/>
      <c r="D17" s="41">
        <v>660</v>
      </c>
      <c r="E17" s="26" t="s">
        <v>67</v>
      </c>
      <c r="F17" s="41">
        <v>300</v>
      </c>
      <c r="G17" s="42"/>
      <c r="H17" s="42"/>
      <c r="I17" s="41" t="s">
        <v>39</v>
      </c>
      <c r="J17" s="44">
        <f t="shared" si="0"/>
        <v>1</v>
      </c>
      <c r="K17" s="45" t="s">
        <v>40</v>
      </c>
      <c r="L17" s="45" t="s">
        <v>4</v>
      </c>
      <c r="M17" s="78"/>
      <c r="N17" s="42"/>
      <c r="O17" s="42"/>
      <c r="P17" s="46"/>
      <c r="Q17" s="42"/>
      <c r="R17" s="42"/>
      <c r="S17" s="46"/>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8">
        <f t="shared" si="1"/>
        <v>198000</v>
      </c>
      <c r="BB17" s="49">
        <f t="shared" si="2"/>
        <v>198000</v>
      </c>
      <c r="BC17" s="37" t="str">
        <f t="shared" si="3"/>
        <v>INR  One Lakh Ninety Eight Thousand    Only</v>
      </c>
      <c r="IA17" s="38">
        <v>1.04</v>
      </c>
      <c r="IB17" s="38" t="s">
        <v>58</v>
      </c>
      <c r="ID17" s="38">
        <v>660</v>
      </c>
      <c r="IE17" s="39" t="s">
        <v>67</v>
      </c>
      <c r="IF17" s="39" t="s">
        <v>45</v>
      </c>
      <c r="IG17" s="39" t="s">
        <v>46</v>
      </c>
      <c r="IH17" s="39">
        <v>10</v>
      </c>
      <c r="II17" s="39" t="s">
        <v>38</v>
      </c>
    </row>
    <row r="18" spans="1:243" s="38" customFormat="1" ht="90.75" customHeight="1">
      <c r="A18" s="22">
        <v>1.05</v>
      </c>
      <c r="B18" s="81" t="s">
        <v>59</v>
      </c>
      <c r="C18" s="24"/>
      <c r="D18" s="41">
        <v>450</v>
      </c>
      <c r="E18" s="26" t="s">
        <v>68</v>
      </c>
      <c r="F18" s="41">
        <v>30</v>
      </c>
      <c r="G18" s="42"/>
      <c r="H18" s="42"/>
      <c r="I18" s="41" t="s">
        <v>39</v>
      </c>
      <c r="J18" s="44">
        <f t="shared" si="0"/>
        <v>1</v>
      </c>
      <c r="K18" s="45" t="s">
        <v>40</v>
      </c>
      <c r="L18" s="45" t="s">
        <v>4</v>
      </c>
      <c r="M18" s="78"/>
      <c r="N18" s="42"/>
      <c r="O18" s="42"/>
      <c r="P18" s="46"/>
      <c r="Q18" s="42"/>
      <c r="R18" s="42"/>
      <c r="S18" s="46"/>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8">
        <f t="shared" si="1"/>
        <v>13500</v>
      </c>
      <c r="BB18" s="49">
        <f t="shared" si="2"/>
        <v>13500</v>
      </c>
      <c r="BC18" s="37" t="str">
        <f t="shared" si="3"/>
        <v>INR  Thirteen Thousand Five Hundred    Only</v>
      </c>
      <c r="IA18" s="38">
        <v>1.05</v>
      </c>
      <c r="IB18" s="38" t="s">
        <v>59</v>
      </c>
      <c r="ID18" s="38">
        <v>450</v>
      </c>
      <c r="IE18" s="39" t="s">
        <v>68</v>
      </c>
      <c r="IF18" s="39" t="s">
        <v>41</v>
      </c>
      <c r="IG18" s="39" t="s">
        <v>36</v>
      </c>
      <c r="IH18" s="39">
        <v>123.223</v>
      </c>
      <c r="II18" s="39" t="s">
        <v>38</v>
      </c>
    </row>
    <row r="19" spans="1:243" s="38" customFormat="1" ht="47.25" customHeight="1">
      <c r="A19" s="22">
        <v>2</v>
      </c>
      <c r="B19" s="81" t="s">
        <v>60</v>
      </c>
      <c r="C19" s="24"/>
      <c r="D19" s="41">
        <v>275</v>
      </c>
      <c r="E19" s="26" t="s">
        <v>68</v>
      </c>
      <c r="F19" s="41">
        <v>32</v>
      </c>
      <c r="G19" s="42"/>
      <c r="H19" s="42"/>
      <c r="I19" s="41" t="s">
        <v>39</v>
      </c>
      <c r="J19" s="44">
        <f t="shared" si="0"/>
        <v>1</v>
      </c>
      <c r="K19" s="45" t="s">
        <v>40</v>
      </c>
      <c r="L19" s="45" t="s">
        <v>4</v>
      </c>
      <c r="M19" s="78"/>
      <c r="N19" s="42"/>
      <c r="O19" s="42"/>
      <c r="P19" s="46"/>
      <c r="Q19" s="42"/>
      <c r="R19" s="42"/>
      <c r="S19" s="46"/>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50"/>
      <c r="AV19" s="47"/>
      <c r="AW19" s="47"/>
      <c r="AX19" s="47"/>
      <c r="AY19" s="47"/>
      <c r="AZ19" s="47"/>
      <c r="BA19" s="48">
        <f t="shared" si="1"/>
        <v>8800</v>
      </c>
      <c r="BB19" s="49">
        <f t="shared" si="2"/>
        <v>8800</v>
      </c>
      <c r="BC19" s="37" t="str">
        <f t="shared" si="3"/>
        <v>INR  Eight Thousand Eight Hundred    Only</v>
      </c>
      <c r="IA19" s="38">
        <v>2</v>
      </c>
      <c r="IB19" s="38" t="s">
        <v>60</v>
      </c>
      <c r="ID19" s="38">
        <v>275</v>
      </c>
      <c r="IE19" s="39" t="s">
        <v>68</v>
      </c>
      <c r="IF19" s="39" t="s">
        <v>42</v>
      </c>
      <c r="IG19" s="39" t="s">
        <v>43</v>
      </c>
      <c r="IH19" s="39">
        <v>213</v>
      </c>
      <c r="II19" s="39" t="s">
        <v>38</v>
      </c>
    </row>
    <row r="20" spans="1:243" s="38" customFormat="1" ht="33" customHeight="1">
      <c r="A20" s="22">
        <v>3</v>
      </c>
      <c r="B20" s="81" t="s">
        <v>61</v>
      </c>
      <c r="C20" s="24"/>
      <c r="D20" s="41">
        <v>2778</v>
      </c>
      <c r="E20" s="26" t="s">
        <v>68</v>
      </c>
      <c r="F20" s="41">
        <v>48</v>
      </c>
      <c r="G20" s="42"/>
      <c r="H20" s="42"/>
      <c r="I20" s="41" t="s">
        <v>39</v>
      </c>
      <c r="J20" s="44">
        <f t="shared" si="0"/>
        <v>1</v>
      </c>
      <c r="K20" s="45" t="s">
        <v>40</v>
      </c>
      <c r="L20" s="45" t="s">
        <v>4</v>
      </c>
      <c r="M20" s="78"/>
      <c r="N20" s="42"/>
      <c r="O20" s="42"/>
      <c r="P20" s="46"/>
      <c r="Q20" s="42"/>
      <c r="R20" s="42"/>
      <c r="S20" s="46"/>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8">
        <f t="shared" si="1"/>
        <v>133344</v>
      </c>
      <c r="BB20" s="49">
        <f t="shared" si="2"/>
        <v>133344</v>
      </c>
      <c r="BC20" s="37" t="str">
        <f t="shared" si="3"/>
        <v>INR  One Lakh Thirty Three Thousand Three Hundred &amp; Forty Four  Only</v>
      </c>
      <c r="IA20" s="38">
        <v>3</v>
      </c>
      <c r="IB20" s="38" t="s">
        <v>61</v>
      </c>
      <c r="ID20" s="38">
        <v>2778</v>
      </c>
      <c r="IE20" s="39" t="s">
        <v>68</v>
      </c>
      <c r="IF20" s="39" t="s">
        <v>35</v>
      </c>
      <c r="IG20" s="39" t="s">
        <v>44</v>
      </c>
      <c r="IH20" s="39">
        <v>10</v>
      </c>
      <c r="II20" s="39" t="s">
        <v>38</v>
      </c>
    </row>
    <row r="21" spans="1:243" s="38" customFormat="1" ht="85.5" customHeight="1">
      <c r="A21" s="22">
        <v>4</v>
      </c>
      <c r="B21" s="81" t="s">
        <v>62</v>
      </c>
      <c r="C21" s="24"/>
      <c r="D21" s="41">
        <v>29</v>
      </c>
      <c r="E21" s="26" t="s">
        <v>68</v>
      </c>
      <c r="F21" s="41">
        <v>50</v>
      </c>
      <c r="G21" s="42"/>
      <c r="H21" s="42"/>
      <c r="I21" s="41" t="s">
        <v>39</v>
      </c>
      <c r="J21" s="44">
        <f t="shared" si="0"/>
        <v>1</v>
      </c>
      <c r="K21" s="45" t="s">
        <v>40</v>
      </c>
      <c r="L21" s="45" t="s">
        <v>4</v>
      </c>
      <c r="M21" s="78"/>
      <c r="N21" s="42"/>
      <c r="O21" s="42"/>
      <c r="P21" s="46"/>
      <c r="Q21" s="42"/>
      <c r="R21" s="42"/>
      <c r="S21" s="46"/>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8">
        <f t="shared" si="1"/>
        <v>1450</v>
      </c>
      <c r="BB21" s="49">
        <f t="shared" si="2"/>
        <v>1450</v>
      </c>
      <c r="BC21" s="37" t="str">
        <f t="shared" si="3"/>
        <v>INR  One Thousand Four Hundred &amp; Fifty  Only</v>
      </c>
      <c r="IA21" s="38">
        <v>4</v>
      </c>
      <c r="IB21" s="38" t="s">
        <v>62</v>
      </c>
      <c r="ID21" s="38">
        <v>29</v>
      </c>
      <c r="IE21" s="39" t="s">
        <v>68</v>
      </c>
      <c r="IF21" s="39" t="s">
        <v>45</v>
      </c>
      <c r="IG21" s="39" t="s">
        <v>46</v>
      </c>
      <c r="IH21" s="39">
        <v>10</v>
      </c>
      <c r="II21" s="39" t="s">
        <v>38</v>
      </c>
    </row>
    <row r="22" spans="1:243" s="38" customFormat="1" ht="71.25" customHeight="1">
      <c r="A22" s="22">
        <v>5</v>
      </c>
      <c r="B22" s="81" t="s">
        <v>63</v>
      </c>
      <c r="C22" s="24"/>
      <c r="D22" s="41">
        <v>583</v>
      </c>
      <c r="E22" s="26" t="s">
        <v>67</v>
      </c>
      <c r="F22" s="41">
        <v>60</v>
      </c>
      <c r="G22" s="42"/>
      <c r="H22" s="42"/>
      <c r="I22" s="41" t="s">
        <v>39</v>
      </c>
      <c r="J22" s="44">
        <f t="shared" si="0"/>
        <v>1</v>
      </c>
      <c r="K22" s="45" t="s">
        <v>40</v>
      </c>
      <c r="L22" s="45" t="s">
        <v>4</v>
      </c>
      <c r="M22" s="78"/>
      <c r="N22" s="42"/>
      <c r="O22" s="42"/>
      <c r="P22" s="46"/>
      <c r="Q22" s="42"/>
      <c r="R22" s="42"/>
      <c r="S22" s="46"/>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8">
        <f t="shared" si="1"/>
        <v>34980</v>
      </c>
      <c r="BB22" s="49">
        <f t="shared" si="2"/>
        <v>34980</v>
      </c>
      <c r="BC22" s="37" t="str">
        <f t="shared" si="3"/>
        <v>INR  Thirty Four Thousand Nine Hundred &amp; Eighty  Only</v>
      </c>
      <c r="IA22" s="38">
        <v>5</v>
      </c>
      <c r="IB22" s="38" t="s">
        <v>63</v>
      </c>
      <c r="ID22" s="38">
        <v>583</v>
      </c>
      <c r="IE22" s="39" t="s">
        <v>67</v>
      </c>
      <c r="IF22" s="39" t="s">
        <v>41</v>
      </c>
      <c r="IG22" s="39" t="s">
        <v>36</v>
      </c>
      <c r="IH22" s="39">
        <v>123.223</v>
      </c>
      <c r="II22" s="39" t="s">
        <v>38</v>
      </c>
    </row>
    <row r="23" spans="1:243" s="38" customFormat="1" ht="45.75" customHeight="1">
      <c r="A23" s="22">
        <v>6</v>
      </c>
      <c r="B23" s="81" t="s">
        <v>64</v>
      </c>
      <c r="C23" s="24"/>
      <c r="D23" s="41">
        <v>660</v>
      </c>
      <c r="E23" s="26" t="s">
        <v>67</v>
      </c>
      <c r="F23" s="41">
        <v>65</v>
      </c>
      <c r="G23" s="42"/>
      <c r="H23" s="42"/>
      <c r="I23" s="41" t="s">
        <v>39</v>
      </c>
      <c r="J23" s="44">
        <f t="shared" si="0"/>
        <v>1</v>
      </c>
      <c r="K23" s="45" t="s">
        <v>40</v>
      </c>
      <c r="L23" s="45" t="s">
        <v>4</v>
      </c>
      <c r="M23" s="78"/>
      <c r="N23" s="42"/>
      <c r="O23" s="42"/>
      <c r="P23" s="46"/>
      <c r="Q23" s="42"/>
      <c r="R23" s="42"/>
      <c r="S23" s="46"/>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8">
        <f t="shared" si="1"/>
        <v>42900</v>
      </c>
      <c r="BB23" s="49">
        <f t="shared" si="2"/>
        <v>42900</v>
      </c>
      <c r="BC23" s="37" t="str">
        <f t="shared" si="3"/>
        <v>INR  Forty Two Thousand Nine Hundred    Only</v>
      </c>
      <c r="IA23" s="38">
        <v>6</v>
      </c>
      <c r="IB23" s="38" t="s">
        <v>64</v>
      </c>
      <c r="ID23" s="38">
        <v>660</v>
      </c>
      <c r="IE23" s="39" t="s">
        <v>67</v>
      </c>
      <c r="IF23" s="39" t="s">
        <v>42</v>
      </c>
      <c r="IG23" s="39" t="s">
        <v>43</v>
      </c>
      <c r="IH23" s="39">
        <v>213</v>
      </c>
      <c r="II23" s="39" t="s">
        <v>38</v>
      </c>
    </row>
    <row r="24" spans="1:243" s="38" customFormat="1" ht="100.5" customHeight="1">
      <c r="A24" s="22">
        <v>7</v>
      </c>
      <c r="B24" s="81" t="s">
        <v>65</v>
      </c>
      <c r="C24" s="24"/>
      <c r="D24" s="41">
        <v>25</v>
      </c>
      <c r="E24" s="26" t="s">
        <v>69</v>
      </c>
      <c r="F24" s="41">
        <v>500</v>
      </c>
      <c r="G24" s="42"/>
      <c r="H24" s="42"/>
      <c r="I24" s="41" t="s">
        <v>39</v>
      </c>
      <c r="J24" s="44">
        <f t="shared" si="0"/>
        <v>1</v>
      </c>
      <c r="K24" s="45" t="s">
        <v>40</v>
      </c>
      <c r="L24" s="45" t="s">
        <v>4</v>
      </c>
      <c r="M24" s="78"/>
      <c r="N24" s="42"/>
      <c r="O24" s="42"/>
      <c r="P24" s="46"/>
      <c r="Q24" s="42"/>
      <c r="R24" s="42"/>
      <c r="S24" s="46"/>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8">
        <f t="shared" si="1"/>
        <v>12500</v>
      </c>
      <c r="BB24" s="49">
        <f t="shared" si="2"/>
        <v>12500</v>
      </c>
      <c r="BC24" s="37" t="str">
        <f t="shared" si="3"/>
        <v>INR  Twelve Thousand Five Hundred    Only</v>
      </c>
      <c r="IA24" s="38">
        <v>7</v>
      </c>
      <c r="IB24" s="38" t="s">
        <v>65</v>
      </c>
      <c r="ID24" s="38">
        <v>25</v>
      </c>
      <c r="IE24" s="39" t="s">
        <v>69</v>
      </c>
      <c r="IF24" s="39" t="s">
        <v>35</v>
      </c>
      <c r="IG24" s="39" t="s">
        <v>44</v>
      </c>
      <c r="IH24" s="39">
        <v>10</v>
      </c>
      <c r="II24" s="39" t="s">
        <v>38</v>
      </c>
    </row>
    <row r="25" spans="1:243" s="38" customFormat="1" ht="73.5" customHeight="1">
      <c r="A25" s="22">
        <v>7.01</v>
      </c>
      <c r="B25" s="81" t="s">
        <v>66</v>
      </c>
      <c r="C25" s="24"/>
      <c r="D25" s="41">
        <v>595</v>
      </c>
      <c r="E25" s="26" t="s">
        <v>70</v>
      </c>
      <c r="F25" s="41">
        <v>50</v>
      </c>
      <c r="G25" s="42"/>
      <c r="H25" s="42"/>
      <c r="I25" s="41" t="s">
        <v>39</v>
      </c>
      <c r="J25" s="44">
        <f>IF(I25="Less(-)",-1,1)</f>
        <v>1</v>
      </c>
      <c r="K25" s="45" t="s">
        <v>40</v>
      </c>
      <c r="L25" s="45" t="s">
        <v>4</v>
      </c>
      <c r="M25" s="78"/>
      <c r="N25" s="42"/>
      <c r="O25" s="42"/>
      <c r="P25" s="46"/>
      <c r="Q25" s="42"/>
      <c r="R25" s="42"/>
      <c r="S25" s="46"/>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8">
        <f>total_amount_ba($B$2,$D$2,D25,F25,J25,K25,M25)</f>
        <v>29750</v>
      </c>
      <c r="BB25" s="49">
        <f>BA25+SUM(N25:AZ25)</f>
        <v>29750</v>
      </c>
      <c r="BC25" s="37" t="str">
        <f>SpellNumber(L25,BB25)</f>
        <v>INR  Twenty Nine Thousand Seven Hundred &amp; Fifty  Only</v>
      </c>
      <c r="IA25" s="38">
        <v>7.01</v>
      </c>
      <c r="IB25" s="38" t="s">
        <v>66</v>
      </c>
      <c r="ID25" s="38">
        <v>595</v>
      </c>
      <c r="IE25" s="39" t="s">
        <v>70</v>
      </c>
      <c r="IF25" s="39" t="s">
        <v>35</v>
      </c>
      <c r="IG25" s="39" t="s">
        <v>44</v>
      </c>
      <c r="IH25" s="39">
        <v>10</v>
      </c>
      <c r="II25" s="39" t="s">
        <v>38</v>
      </c>
    </row>
    <row r="26" spans="1:243" s="38" customFormat="1" ht="34.5" customHeight="1">
      <c r="A26" s="22">
        <v>7.02</v>
      </c>
      <c r="B26" s="57" t="s">
        <v>48</v>
      </c>
      <c r="C26" s="59"/>
      <c r="D26" s="60"/>
      <c r="E26" s="60"/>
      <c r="F26" s="60"/>
      <c r="G26" s="60"/>
      <c r="H26" s="61"/>
      <c r="I26" s="61"/>
      <c r="J26" s="61"/>
      <c r="K26" s="61"/>
      <c r="L26" s="62"/>
      <c r="BA26" s="63">
        <f>SUM(BA13:BA25)</f>
        <v>537979</v>
      </c>
      <c r="BB26" s="64">
        <f>SUM(BB2:BB21)</f>
        <v>417903</v>
      </c>
      <c r="BC26" s="37" t="str">
        <f>SpellNumber($E$2,BB26)</f>
        <v>INR  Four Lakh Seventeen Thousand Nine Hundred &amp; Three  Only</v>
      </c>
      <c r="IA26" s="38">
        <v>7.02</v>
      </c>
      <c r="IB26" s="38" t="s">
        <v>48</v>
      </c>
      <c r="IE26" s="39"/>
      <c r="IF26" s="39" t="s">
        <v>42</v>
      </c>
      <c r="IG26" s="39" t="s">
        <v>47</v>
      </c>
      <c r="IH26" s="39">
        <v>10</v>
      </c>
      <c r="II26" s="39" t="s">
        <v>38</v>
      </c>
    </row>
    <row r="27" spans="1:243" s="38" customFormat="1" ht="31.5" customHeight="1">
      <c r="A27" s="22">
        <v>7.03</v>
      </c>
      <c r="B27" s="81" t="s">
        <v>76</v>
      </c>
      <c r="C27" s="24"/>
      <c r="D27" s="41">
        <v>537979</v>
      </c>
      <c r="E27" s="26" t="s">
        <v>75</v>
      </c>
      <c r="F27" s="41">
        <v>0.01</v>
      </c>
      <c r="G27" s="42"/>
      <c r="H27" s="42"/>
      <c r="I27" s="41" t="s">
        <v>39</v>
      </c>
      <c r="J27" s="44">
        <f>IF(I27="Less(-)",-1,1)</f>
        <v>1</v>
      </c>
      <c r="K27" s="45" t="s">
        <v>40</v>
      </c>
      <c r="L27" s="45" t="s">
        <v>4</v>
      </c>
      <c r="M27" s="78"/>
      <c r="N27" s="42"/>
      <c r="O27" s="42"/>
      <c r="P27" s="46"/>
      <c r="Q27" s="42"/>
      <c r="R27" s="42"/>
      <c r="S27" s="46"/>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8">
        <f>-total_amount_ba($B$2,$D$2,D27,F27,J27,K27,M27)</f>
        <v>-5379.79</v>
      </c>
      <c r="BB27" s="49">
        <f>BA27+SUM(N27:AZ27)</f>
        <v>-5379.79</v>
      </c>
      <c r="BC27" s="37" t="str">
        <f>SpellNumber(L27,BB27)</f>
        <v>INR Minus  Five Thousand Three Hundred &amp; Eighty  and Paise Twenty One Only</v>
      </c>
      <c r="IA27" s="38">
        <v>7.03</v>
      </c>
      <c r="IB27" s="38" t="s">
        <v>76</v>
      </c>
      <c r="ID27" s="38">
        <v>537979</v>
      </c>
      <c r="IE27" s="39" t="s">
        <v>75</v>
      </c>
      <c r="IF27" s="39" t="s">
        <v>35</v>
      </c>
      <c r="IG27" s="39" t="s">
        <v>44</v>
      </c>
      <c r="IH27" s="39">
        <v>10</v>
      </c>
      <c r="II27" s="39" t="s">
        <v>38</v>
      </c>
    </row>
    <row r="28" spans="1:243" s="38" customFormat="1" ht="34.5" customHeight="1">
      <c r="A28" s="22">
        <v>7.04</v>
      </c>
      <c r="B28" s="57" t="s">
        <v>48</v>
      </c>
      <c r="C28" s="59"/>
      <c r="D28" s="60"/>
      <c r="E28" s="60"/>
      <c r="F28" s="60"/>
      <c r="G28" s="60"/>
      <c r="H28" s="61"/>
      <c r="I28" s="61"/>
      <c r="J28" s="61"/>
      <c r="K28" s="61"/>
      <c r="L28" s="62"/>
      <c r="BA28" s="63">
        <f>SUM(BA26:BA27)</f>
        <v>532599.21</v>
      </c>
      <c r="BB28" s="64">
        <f>SUM(BB3:BB22)</f>
        <v>452883</v>
      </c>
      <c r="BC28" s="37" t="str">
        <f>SpellNumber($E$2,BB28)</f>
        <v>INR  Four Lakh Fifty Two Thousand Eight Hundred &amp; Eighty Three  Only</v>
      </c>
      <c r="IA28" s="38">
        <v>7.04</v>
      </c>
      <c r="IB28" s="38" t="s">
        <v>48</v>
      </c>
      <c r="IE28" s="39"/>
      <c r="IF28" s="39" t="s">
        <v>42</v>
      </c>
      <c r="IG28" s="39" t="s">
        <v>47</v>
      </c>
      <c r="IH28" s="39">
        <v>10</v>
      </c>
      <c r="II28" s="39" t="s">
        <v>38</v>
      </c>
    </row>
    <row r="29" spans="1:243" s="38" customFormat="1" ht="28.5" customHeight="1">
      <c r="A29" s="22">
        <v>7.05</v>
      </c>
      <c r="B29" s="81" t="s">
        <v>77</v>
      </c>
      <c r="C29" s="24"/>
      <c r="D29" s="41">
        <v>532599.21</v>
      </c>
      <c r="E29" s="26" t="s">
        <v>79</v>
      </c>
      <c r="F29" s="41">
        <v>1</v>
      </c>
      <c r="G29" s="42"/>
      <c r="H29" s="42"/>
      <c r="I29" s="41" t="s">
        <v>39</v>
      </c>
      <c r="J29" s="44">
        <f>IF(I29="Less(-)",-1,1)</f>
        <v>1</v>
      </c>
      <c r="K29" s="45" t="s">
        <v>40</v>
      </c>
      <c r="L29" s="45" t="s">
        <v>4</v>
      </c>
      <c r="M29" s="78"/>
      <c r="N29" s="42"/>
      <c r="O29" s="42"/>
      <c r="P29" s="46"/>
      <c r="Q29" s="42"/>
      <c r="R29" s="42"/>
      <c r="S29" s="46"/>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8">
        <f>total_amount_ba($B$2,$D$2,D29,F29,J29,K29,M29)</f>
        <v>532599.21</v>
      </c>
      <c r="BB29" s="49">
        <f>BA29+SUM(N29:AZ29)</f>
        <v>532599.21</v>
      </c>
      <c r="BC29" s="37" t="str">
        <f>SpellNumber(L29,BB29)</f>
        <v>INR  Five Lakh Thirty Two Thousand Five Hundred &amp; Ninety Nine  and Paise Twenty One Only</v>
      </c>
      <c r="IA29" s="38">
        <v>7.05</v>
      </c>
      <c r="IB29" s="38" t="s">
        <v>77</v>
      </c>
      <c r="ID29" s="38">
        <v>532599.21</v>
      </c>
      <c r="IE29" s="39" t="s">
        <v>79</v>
      </c>
      <c r="IF29" s="39" t="s">
        <v>42</v>
      </c>
      <c r="IG29" s="39" t="s">
        <v>43</v>
      </c>
      <c r="IH29" s="39">
        <v>213</v>
      </c>
      <c r="II29" s="39" t="s">
        <v>38</v>
      </c>
    </row>
    <row r="30" spans="1:243" s="38" customFormat="1" ht="34.5" customHeight="1">
      <c r="A30" s="22">
        <v>7.06</v>
      </c>
      <c r="B30" s="57" t="s">
        <v>48</v>
      </c>
      <c r="C30" s="59"/>
      <c r="D30" s="60"/>
      <c r="E30" s="60"/>
      <c r="F30" s="60"/>
      <c r="G30" s="60"/>
      <c r="H30" s="61"/>
      <c r="I30" s="61"/>
      <c r="J30" s="61"/>
      <c r="K30" s="61"/>
      <c r="L30" s="62"/>
      <c r="BA30" s="63">
        <f>SUM(BA28:BA29)</f>
        <v>1065198.42</v>
      </c>
      <c r="BB30" s="64">
        <f>SUM(BB4:BB23)</f>
        <v>495783</v>
      </c>
      <c r="BC30" s="37" t="str">
        <f>SpellNumber($E$2,BB30)</f>
        <v>INR  Four Lakh Ninety Five Thousand Seven Hundred &amp; Eighty Three  Only</v>
      </c>
      <c r="IA30" s="38">
        <v>7.06</v>
      </c>
      <c r="IB30" s="38" t="s">
        <v>48</v>
      </c>
      <c r="IE30" s="39"/>
      <c r="IF30" s="39" t="s">
        <v>42</v>
      </c>
      <c r="IG30" s="39" t="s">
        <v>47</v>
      </c>
      <c r="IH30" s="39">
        <v>10</v>
      </c>
      <c r="II30" s="39" t="s">
        <v>38</v>
      </c>
    </row>
    <row r="31" spans="1:243" s="38" customFormat="1" ht="28.5" customHeight="1">
      <c r="A31" s="22">
        <v>7.07</v>
      </c>
      <c r="B31" s="81" t="s">
        <v>78</v>
      </c>
      <c r="C31" s="24"/>
      <c r="D31" s="41">
        <v>1065198.42</v>
      </c>
      <c r="E31" s="26" t="s">
        <v>79</v>
      </c>
      <c r="F31" s="41">
        <v>0.15</v>
      </c>
      <c r="G31" s="42"/>
      <c r="H31" s="42"/>
      <c r="I31" s="41" t="s">
        <v>39</v>
      </c>
      <c r="J31" s="44">
        <f>IF(I31="Less(-)",-1,1)</f>
        <v>1</v>
      </c>
      <c r="K31" s="45" t="s">
        <v>40</v>
      </c>
      <c r="L31" s="45" t="s">
        <v>4</v>
      </c>
      <c r="M31" s="78"/>
      <c r="N31" s="42"/>
      <c r="O31" s="42"/>
      <c r="P31" s="46"/>
      <c r="Q31" s="42"/>
      <c r="R31" s="42"/>
      <c r="S31" s="46"/>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8">
        <f>total_amount_ba($B$2,$D$2,D31,F31,J31,K31,M31)</f>
        <v>159779.76</v>
      </c>
      <c r="BB31" s="49">
        <f>BA31+SUM(N31:AZ31)</f>
        <v>159779.76</v>
      </c>
      <c r="BC31" s="37" t="str">
        <f>SpellNumber(L31,BB31)</f>
        <v>INR  One Lakh Fifty Nine Thousand Seven Hundred &amp; Seventy Nine  and Paise Seventy Six Only</v>
      </c>
      <c r="IA31" s="38">
        <v>7.07</v>
      </c>
      <c r="IB31" s="38" t="s">
        <v>78</v>
      </c>
      <c r="ID31" s="38">
        <v>1065198.42</v>
      </c>
      <c r="IE31" s="39" t="s">
        <v>79</v>
      </c>
      <c r="IF31" s="39" t="s">
        <v>35</v>
      </c>
      <c r="IG31" s="39" t="s">
        <v>44</v>
      </c>
      <c r="IH31" s="39">
        <v>10</v>
      </c>
      <c r="II31" s="39" t="s">
        <v>38</v>
      </c>
    </row>
    <row r="32" spans="1:243" s="38" customFormat="1" ht="34.5" customHeight="1">
      <c r="A32" s="22">
        <v>7.08</v>
      </c>
      <c r="B32" s="57" t="s">
        <v>48</v>
      </c>
      <c r="C32" s="59"/>
      <c r="D32" s="60"/>
      <c r="E32" s="60"/>
      <c r="F32" s="60"/>
      <c r="G32" s="60"/>
      <c r="H32" s="61"/>
      <c r="I32" s="61"/>
      <c r="J32" s="61"/>
      <c r="K32" s="61"/>
      <c r="L32" s="62"/>
      <c r="BA32" s="63">
        <f>SUM(BA30:BA31)</f>
        <v>1224978.18</v>
      </c>
      <c r="BB32" s="64">
        <f>SUM(BB6:BB25)</f>
        <v>538033</v>
      </c>
      <c r="BC32" s="37" t="str">
        <f>SpellNumber($E$2,BB32)</f>
        <v>INR  Five Lakh Thirty Eight Thousand  &amp;Thirty Three  Only</v>
      </c>
      <c r="IA32" s="38">
        <v>7.08</v>
      </c>
      <c r="IB32" s="38" t="s">
        <v>48</v>
      </c>
      <c r="IE32" s="39"/>
      <c r="IF32" s="39" t="s">
        <v>42</v>
      </c>
      <c r="IG32" s="39" t="s">
        <v>47</v>
      </c>
      <c r="IH32" s="39">
        <v>10</v>
      </c>
      <c r="II32" s="39" t="s">
        <v>38</v>
      </c>
    </row>
    <row r="33" spans="1:243" s="38" customFormat="1" ht="16.5" customHeight="1">
      <c r="A33" s="22">
        <v>8</v>
      </c>
      <c r="B33" s="23" t="s">
        <v>95</v>
      </c>
      <c r="C33" s="24"/>
      <c r="D33" s="25"/>
      <c r="E33" s="26"/>
      <c r="F33" s="27"/>
      <c r="G33" s="28"/>
      <c r="H33" s="28"/>
      <c r="I33" s="27"/>
      <c r="J33" s="29"/>
      <c r="K33" s="30"/>
      <c r="L33" s="30"/>
      <c r="M33" s="31"/>
      <c r="N33" s="32"/>
      <c r="O33" s="32"/>
      <c r="P33" s="33"/>
      <c r="Q33" s="32"/>
      <c r="R33" s="32"/>
      <c r="S33" s="33"/>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5"/>
      <c r="BB33" s="36"/>
      <c r="BC33" s="37"/>
      <c r="IA33" s="38">
        <v>8</v>
      </c>
      <c r="IB33" s="38" t="s">
        <v>95</v>
      </c>
      <c r="IE33" s="39"/>
      <c r="IF33" s="39" t="s">
        <v>35</v>
      </c>
      <c r="IG33" s="39" t="s">
        <v>36</v>
      </c>
      <c r="IH33" s="39">
        <v>10</v>
      </c>
      <c r="II33" s="39" t="s">
        <v>37</v>
      </c>
    </row>
    <row r="34" spans="1:243" s="38" customFormat="1" ht="45" customHeight="1">
      <c r="A34" s="22">
        <v>8.01</v>
      </c>
      <c r="B34" s="37" t="s">
        <v>80</v>
      </c>
      <c r="C34" s="24"/>
      <c r="D34" s="40"/>
      <c r="E34" s="26"/>
      <c r="F34" s="41"/>
      <c r="G34" s="42"/>
      <c r="H34" s="42"/>
      <c r="I34" s="41"/>
      <c r="J34" s="44"/>
      <c r="K34" s="45"/>
      <c r="L34" s="45"/>
      <c r="M34" s="52"/>
      <c r="N34" s="42"/>
      <c r="O34" s="42"/>
      <c r="P34" s="46"/>
      <c r="Q34" s="42"/>
      <c r="R34" s="42"/>
      <c r="S34" s="46"/>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8"/>
      <c r="BB34" s="49"/>
      <c r="BC34" s="37"/>
      <c r="IA34" s="38">
        <v>8.01</v>
      </c>
      <c r="IB34" s="38" t="s">
        <v>80</v>
      </c>
      <c r="IE34" s="39"/>
      <c r="IF34" s="39" t="s">
        <v>45</v>
      </c>
      <c r="IG34" s="39" t="s">
        <v>46</v>
      </c>
      <c r="IH34" s="39">
        <v>10</v>
      </c>
      <c r="II34" s="39" t="s">
        <v>38</v>
      </c>
    </row>
    <row r="35" spans="1:243" s="38" customFormat="1" ht="30" customHeight="1">
      <c r="A35" s="22">
        <v>8.02</v>
      </c>
      <c r="B35" s="37" t="s">
        <v>81</v>
      </c>
      <c r="C35" s="24"/>
      <c r="D35" s="41">
        <v>1</v>
      </c>
      <c r="E35" s="26" t="s">
        <v>71</v>
      </c>
      <c r="F35" s="41">
        <v>997.05</v>
      </c>
      <c r="G35" s="42"/>
      <c r="H35" s="42"/>
      <c r="I35" s="41" t="s">
        <v>39</v>
      </c>
      <c r="J35" s="44">
        <f>IF(I35="Less(-)",-1,1)</f>
        <v>1</v>
      </c>
      <c r="K35" s="45" t="s">
        <v>40</v>
      </c>
      <c r="L35" s="45" t="s">
        <v>4</v>
      </c>
      <c r="M35" s="78"/>
      <c r="N35" s="42"/>
      <c r="O35" s="42"/>
      <c r="P35" s="46"/>
      <c r="Q35" s="42"/>
      <c r="R35" s="42"/>
      <c r="S35" s="46"/>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8">
        <f>total_amount_ba($B$2,$D$2,D35,F35,J35,K35,M35)</f>
        <v>997.05</v>
      </c>
      <c r="BB35" s="49">
        <f>BA35+SUM(N35:AZ35)</f>
        <v>997.05</v>
      </c>
      <c r="BC35" s="37" t="str">
        <f>SpellNumber(L35,BB35)</f>
        <v>INR  Nine Hundred &amp; Ninety Seven  and Paise Five Only</v>
      </c>
      <c r="IA35" s="38">
        <v>8.02</v>
      </c>
      <c r="IB35" s="38" t="s">
        <v>81</v>
      </c>
      <c r="ID35" s="38">
        <v>1</v>
      </c>
      <c r="IE35" s="39" t="s">
        <v>71</v>
      </c>
      <c r="IF35" s="39" t="s">
        <v>41</v>
      </c>
      <c r="IG35" s="39" t="s">
        <v>36</v>
      </c>
      <c r="IH35" s="39">
        <v>123.223</v>
      </c>
      <c r="II35" s="39" t="s">
        <v>38</v>
      </c>
    </row>
    <row r="36" spans="1:243" s="38" customFormat="1" ht="46.5" customHeight="1">
      <c r="A36" s="22">
        <v>9</v>
      </c>
      <c r="B36" s="37" t="s">
        <v>82</v>
      </c>
      <c r="C36" s="24"/>
      <c r="D36" s="40"/>
      <c r="E36" s="26"/>
      <c r="F36" s="41"/>
      <c r="G36" s="42"/>
      <c r="H36" s="42"/>
      <c r="I36" s="41"/>
      <c r="J36" s="44"/>
      <c r="K36" s="45"/>
      <c r="L36" s="45"/>
      <c r="M36" s="52"/>
      <c r="N36" s="42"/>
      <c r="O36" s="42"/>
      <c r="P36" s="46"/>
      <c r="Q36" s="42"/>
      <c r="R36" s="42"/>
      <c r="S36" s="46"/>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8"/>
      <c r="BB36" s="49"/>
      <c r="BC36" s="37"/>
      <c r="IA36" s="38">
        <v>9</v>
      </c>
      <c r="IB36" s="38" t="s">
        <v>82</v>
      </c>
      <c r="IE36" s="39"/>
      <c r="IF36" s="39" t="s">
        <v>45</v>
      </c>
      <c r="IG36" s="39" t="s">
        <v>46</v>
      </c>
      <c r="IH36" s="39">
        <v>10</v>
      </c>
      <c r="II36" s="39" t="s">
        <v>38</v>
      </c>
    </row>
    <row r="37" spans="1:243" s="38" customFormat="1" ht="33.75" customHeight="1">
      <c r="A37" s="22">
        <v>9.01</v>
      </c>
      <c r="B37" s="51" t="s">
        <v>83</v>
      </c>
      <c r="C37" s="24"/>
      <c r="D37" s="41">
        <v>1</v>
      </c>
      <c r="E37" s="26" t="s">
        <v>71</v>
      </c>
      <c r="F37" s="41">
        <v>5481.95</v>
      </c>
      <c r="G37" s="42"/>
      <c r="H37" s="42"/>
      <c r="I37" s="41" t="s">
        <v>39</v>
      </c>
      <c r="J37" s="44">
        <f>IF(I37="Less(-)",-1,1)</f>
        <v>1</v>
      </c>
      <c r="K37" s="45" t="s">
        <v>40</v>
      </c>
      <c r="L37" s="45" t="s">
        <v>4</v>
      </c>
      <c r="M37" s="78"/>
      <c r="N37" s="42"/>
      <c r="O37" s="42"/>
      <c r="P37" s="46"/>
      <c r="Q37" s="42"/>
      <c r="R37" s="42"/>
      <c r="S37" s="46"/>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8">
        <f>total_amount_ba($B$2,$D$2,D37,F37,J37,K37,M37)</f>
        <v>5481.95</v>
      </c>
      <c r="BB37" s="49">
        <f>BA37+SUM(N37:AZ37)</f>
        <v>5481.95</v>
      </c>
      <c r="BC37" s="37" t="str">
        <f>SpellNumber(L37,BB37)</f>
        <v>INR  Five Thousand Four Hundred &amp; Eighty One  and Paise Ninety Five Only</v>
      </c>
      <c r="IA37" s="38">
        <v>9.01</v>
      </c>
      <c r="IB37" s="38" t="s">
        <v>83</v>
      </c>
      <c r="ID37" s="38">
        <v>1</v>
      </c>
      <c r="IE37" s="39" t="s">
        <v>71</v>
      </c>
      <c r="IF37" s="39" t="s">
        <v>35</v>
      </c>
      <c r="IG37" s="39" t="s">
        <v>44</v>
      </c>
      <c r="IH37" s="39">
        <v>10</v>
      </c>
      <c r="II37" s="39" t="s">
        <v>38</v>
      </c>
    </row>
    <row r="38" spans="1:243" s="38" customFormat="1" ht="75" customHeight="1">
      <c r="A38" s="22">
        <v>10</v>
      </c>
      <c r="B38" s="37" t="s">
        <v>84</v>
      </c>
      <c r="C38" s="24"/>
      <c r="D38" s="40"/>
      <c r="E38" s="26"/>
      <c r="F38" s="41"/>
      <c r="G38" s="42"/>
      <c r="H38" s="42"/>
      <c r="I38" s="41"/>
      <c r="J38" s="44"/>
      <c r="K38" s="45"/>
      <c r="L38" s="45"/>
      <c r="M38" s="52"/>
      <c r="N38" s="42"/>
      <c r="O38" s="42"/>
      <c r="P38" s="46"/>
      <c r="Q38" s="42"/>
      <c r="R38" s="42"/>
      <c r="S38" s="46"/>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8"/>
      <c r="BB38" s="49"/>
      <c r="BC38" s="37"/>
      <c r="IA38" s="38">
        <v>10</v>
      </c>
      <c r="IB38" s="38" t="s">
        <v>84</v>
      </c>
      <c r="IE38" s="39"/>
      <c r="IF38" s="39" t="s">
        <v>45</v>
      </c>
      <c r="IG38" s="39" t="s">
        <v>46</v>
      </c>
      <c r="IH38" s="39">
        <v>10</v>
      </c>
      <c r="II38" s="39" t="s">
        <v>38</v>
      </c>
    </row>
    <row r="39" spans="1:243" s="38" customFormat="1" ht="22.5" customHeight="1">
      <c r="A39" s="22">
        <v>10.01</v>
      </c>
      <c r="B39" s="37" t="s">
        <v>85</v>
      </c>
      <c r="C39" s="24"/>
      <c r="D39" s="41">
        <v>50</v>
      </c>
      <c r="E39" s="26" t="s">
        <v>72</v>
      </c>
      <c r="F39" s="41">
        <v>274.8</v>
      </c>
      <c r="G39" s="42"/>
      <c r="H39" s="53"/>
      <c r="I39" s="41" t="s">
        <v>39</v>
      </c>
      <c r="J39" s="44">
        <f>IF(I39="Less(-)",-1,1)</f>
        <v>1</v>
      </c>
      <c r="K39" s="45" t="s">
        <v>40</v>
      </c>
      <c r="L39" s="45" t="s">
        <v>4</v>
      </c>
      <c r="M39" s="78"/>
      <c r="N39" s="42"/>
      <c r="O39" s="42"/>
      <c r="P39" s="46"/>
      <c r="Q39" s="42"/>
      <c r="R39" s="42"/>
      <c r="S39" s="46"/>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8">
        <f>total_amount_ba($B$2,$D$2,D39,F39,J39,K39,M39)</f>
        <v>13740</v>
      </c>
      <c r="BB39" s="49">
        <f>BA39+SUM(N39:AZ39)</f>
        <v>13740</v>
      </c>
      <c r="BC39" s="37" t="str">
        <f>SpellNumber(L39,BB39)</f>
        <v>INR  Thirteen Thousand Seven Hundred &amp; Forty  Only</v>
      </c>
      <c r="IA39" s="38">
        <v>10.01</v>
      </c>
      <c r="IB39" s="38" t="s">
        <v>85</v>
      </c>
      <c r="ID39" s="38">
        <v>50</v>
      </c>
      <c r="IE39" s="39" t="s">
        <v>72</v>
      </c>
      <c r="IF39" s="39" t="s">
        <v>45</v>
      </c>
      <c r="IG39" s="39" t="s">
        <v>46</v>
      </c>
      <c r="IH39" s="39">
        <v>10</v>
      </c>
      <c r="II39" s="39" t="s">
        <v>38</v>
      </c>
    </row>
    <row r="40" spans="1:243" s="38" customFormat="1" ht="61.5" customHeight="1">
      <c r="A40" s="22">
        <v>11</v>
      </c>
      <c r="B40" s="51" t="s">
        <v>86</v>
      </c>
      <c r="C40" s="24"/>
      <c r="D40" s="41">
        <v>1948</v>
      </c>
      <c r="E40" s="26" t="s">
        <v>72</v>
      </c>
      <c r="F40" s="41">
        <v>10.8</v>
      </c>
      <c r="G40" s="42"/>
      <c r="H40" s="42"/>
      <c r="I40" s="41" t="s">
        <v>39</v>
      </c>
      <c r="J40" s="44">
        <f>IF(I40="Less(-)",-1,1)</f>
        <v>1</v>
      </c>
      <c r="K40" s="45" t="s">
        <v>40</v>
      </c>
      <c r="L40" s="45" t="s">
        <v>4</v>
      </c>
      <c r="M40" s="78"/>
      <c r="N40" s="42"/>
      <c r="O40" s="42"/>
      <c r="P40" s="46"/>
      <c r="Q40" s="42"/>
      <c r="R40" s="42"/>
      <c r="S40" s="46"/>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8">
        <f>total_amount_ba($B$2,$D$2,D40,F40,J40,K40,M40)</f>
        <v>21038.4</v>
      </c>
      <c r="BB40" s="49">
        <f>BA40+SUM(N40:AZ40)</f>
        <v>21038.4</v>
      </c>
      <c r="BC40" s="37" t="str">
        <f>SpellNumber(L40,BB40)</f>
        <v>INR  Twenty One Thousand  &amp;Thirty Eight  and Paise Forty Only</v>
      </c>
      <c r="IA40" s="38">
        <v>11</v>
      </c>
      <c r="IB40" s="38" t="s">
        <v>86</v>
      </c>
      <c r="ID40" s="38">
        <v>1948</v>
      </c>
      <c r="IE40" s="39" t="s">
        <v>72</v>
      </c>
      <c r="IF40" s="39" t="s">
        <v>35</v>
      </c>
      <c r="IG40" s="39" t="s">
        <v>44</v>
      </c>
      <c r="IH40" s="39">
        <v>10</v>
      </c>
      <c r="II40" s="39" t="s">
        <v>38</v>
      </c>
    </row>
    <row r="41" spans="1:243" s="38" customFormat="1" ht="57.75" customHeight="1">
      <c r="A41" s="22">
        <v>12</v>
      </c>
      <c r="B41" s="51" t="s">
        <v>87</v>
      </c>
      <c r="C41" s="24"/>
      <c r="D41" s="41">
        <v>1948</v>
      </c>
      <c r="E41" s="26" t="s">
        <v>73</v>
      </c>
      <c r="F41" s="41">
        <v>87.35</v>
      </c>
      <c r="G41" s="42"/>
      <c r="H41" s="42"/>
      <c r="I41" s="41" t="s">
        <v>39</v>
      </c>
      <c r="J41" s="44">
        <f>IF(I41="Less(-)",-1,1)</f>
        <v>1</v>
      </c>
      <c r="K41" s="45" t="s">
        <v>40</v>
      </c>
      <c r="L41" s="45" t="s">
        <v>4</v>
      </c>
      <c r="M41" s="78"/>
      <c r="N41" s="42"/>
      <c r="O41" s="42"/>
      <c r="P41" s="46"/>
      <c r="Q41" s="42"/>
      <c r="R41" s="42"/>
      <c r="S41" s="46"/>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8">
        <f>total_amount_ba($B$2,$D$2,D41,F41,J41,K41,M41)</f>
        <v>170157.8</v>
      </c>
      <c r="BB41" s="49">
        <f>BA41+SUM(N41:AZ41)</f>
        <v>170157.8</v>
      </c>
      <c r="BC41" s="37" t="str">
        <f>SpellNumber(L41,BB41)</f>
        <v>INR  One Lakh Seventy Thousand One Hundred &amp; Fifty Seven  and Paise Eighty Only</v>
      </c>
      <c r="IA41" s="38">
        <v>12</v>
      </c>
      <c r="IB41" s="38" t="s">
        <v>87</v>
      </c>
      <c r="ID41" s="38">
        <v>1948</v>
      </c>
      <c r="IE41" s="39" t="s">
        <v>73</v>
      </c>
      <c r="IF41" s="39" t="s">
        <v>35</v>
      </c>
      <c r="IG41" s="39" t="s">
        <v>44</v>
      </c>
      <c r="IH41" s="39">
        <v>10</v>
      </c>
      <c r="II41" s="39" t="s">
        <v>38</v>
      </c>
    </row>
    <row r="42" spans="1:243" s="38" customFormat="1" ht="31.5" customHeight="1">
      <c r="A42" s="22">
        <v>13</v>
      </c>
      <c r="B42" s="37" t="s">
        <v>88</v>
      </c>
      <c r="C42" s="24"/>
      <c r="D42" s="40"/>
      <c r="E42" s="26"/>
      <c r="F42" s="41"/>
      <c r="G42" s="42"/>
      <c r="H42" s="42"/>
      <c r="I42" s="41"/>
      <c r="J42" s="44"/>
      <c r="K42" s="45"/>
      <c r="L42" s="45"/>
      <c r="M42" s="52"/>
      <c r="N42" s="42"/>
      <c r="O42" s="42"/>
      <c r="P42" s="46"/>
      <c r="Q42" s="42"/>
      <c r="R42" s="42"/>
      <c r="S42" s="46"/>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8"/>
      <c r="BB42" s="49"/>
      <c r="BC42" s="37"/>
      <c r="IA42" s="38">
        <v>13</v>
      </c>
      <c r="IB42" s="38" t="s">
        <v>88</v>
      </c>
      <c r="IE42" s="39"/>
      <c r="IF42" s="39" t="s">
        <v>45</v>
      </c>
      <c r="IG42" s="39" t="s">
        <v>46</v>
      </c>
      <c r="IH42" s="39">
        <v>10</v>
      </c>
      <c r="II42" s="39" t="s">
        <v>38</v>
      </c>
    </row>
    <row r="43" spans="1:243" s="38" customFormat="1" ht="31.5" customHeight="1">
      <c r="A43" s="22">
        <v>13.01</v>
      </c>
      <c r="B43" s="37" t="s">
        <v>89</v>
      </c>
      <c r="C43" s="24"/>
      <c r="D43" s="41">
        <v>2531</v>
      </c>
      <c r="E43" s="26" t="s">
        <v>72</v>
      </c>
      <c r="F43" s="41">
        <v>93.7</v>
      </c>
      <c r="G43" s="42"/>
      <c r="H43" s="42"/>
      <c r="I43" s="41" t="s">
        <v>39</v>
      </c>
      <c r="J43" s="44">
        <f>IF(I43="Less(-)",-1,1)</f>
        <v>1</v>
      </c>
      <c r="K43" s="45" t="s">
        <v>40</v>
      </c>
      <c r="L43" s="45" t="s">
        <v>4</v>
      </c>
      <c r="M43" s="78"/>
      <c r="N43" s="42"/>
      <c r="O43" s="42"/>
      <c r="P43" s="46"/>
      <c r="Q43" s="42"/>
      <c r="R43" s="42"/>
      <c r="S43" s="46"/>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8">
        <f>total_amount_ba($B$2,$D$2,D43,F43,J43,K43,M43)</f>
        <v>237154.7</v>
      </c>
      <c r="BB43" s="49">
        <f>BA43+SUM(N43:AZ43)</f>
        <v>237154.7</v>
      </c>
      <c r="BC43" s="37" t="str">
        <f>SpellNumber(L43,BB43)</f>
        <v>INR  Two Lakh Thirty Seven Thousand One Hundred &amp; Fifty Four  and Paise Seventy Only</v>
      </c>
      <c r="IA43" s="38">
        <v>13.01</v>
      </c>
      <c r="IB43" s="38" t="s">
        <v>89</v>
      </c>
      <c r="ID43" s="38">
        <v>2531</v>
      </c>
      <c r="IE43" s="39" t="s">
        <v>72</v>
      </c>
      <c r="IF43" s="39" t="s">
        <v>41</v>
      </c>
      <c r="IG43" s="39" t="s">
        <v>36</v>
      </c>
      <c r="IH43" s="39">
        <v>123.223</v>
      </c>
      <c r="II43" s="39" t="s">
        <v>38</v>
      </c>
    </row>
    <row r="44" spans="1:243" s="38" customFormat="1" ht="31.5" customHeight="1">
      <c r="A44" s="22">
        <v>14</v>
      </c>
      <c r="B44" s="37" t="s">
        <v>88</v>
      </c>
      <c r="C44" s="24"/>
      <c r="D44" s="40"/>
      <c r="E44" s="26"/>
      <c r="F44" s="41"/>
      <c r="G44" s="42"/>
      <c r="H44" s="42"/>
      <c r="I44" s="41"/>
      <c r="J44" s="44"/>
      <c r="K44" s="45"/>
      <c r="L44" s="45"/>
      <c r="M44" s="52"/>
      <c r="N44" s="42"/>
      <c r="O44" s="42"/>
      <c r="P44" s="46"/>
      <c r="Q44" s="42"/>
      <c r="R44" s="42"/>
      <c r="S44" s="46"/>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8"/>
      <c r="BB44" s="49"/>
      <c r="BC44" s="37"/>
      <c r="IA44" s="38">
        <v>14</v>
      </c>
      <c r="IB44" s="38" t="s">
        <v>88</v>
      </c>
      <c r="IE44" s="39"/>
      <c r="IF44" s="39" t="s">
        <v>45</v>
      </c>
      <c r="IG44" s="39" t="s">
        <v>46</v>
      </c>
      <c r="IH44" s="39">
        <v>10</v>
      </c>
      <c r="II44" s="39" t="s">
        <v>38</v>
      </c>
    </row>
    <row r="45" spans="1:243" s="38" customFormat="1" ht="20.25" customHeight="1">
      <c r="A45" s="22">
        <v>14.01</v>
      </c>
      <c r="B45" s="51" t="s">
        <v>90</v>
      </c>
      <c r="C45" s="24"/>
      <c r="D45" s="41">
        <v>100</v>
      </c>
      <c r="E45" s="26" t="s">
        <v>72</v>
      </c>
      <c r="F45" s="41">
        <v>33.35</v>
      </c>
      <c r="G45" s="42"/>
      <c r="H45" s="42"/>
      <c r="I45" s="41" t="s">
        <v>39</v>
      </c>
      <c r="J45" s="44">
        <f>IF(I45="Less(-)",-1,1)</f>
        <v>1</v>
      </c>
      <c r="K45" s="45" t="s">
        <v>40</v>
      </c>
      <c r="L45" s="45" t="s">
        <v>4</v>
      </c>
      <c r="M45" s="78"/>
      <c r="N45" s="42"/>
      <c r="O45" s="42"/>
      <c r="P45" s="46"/>
      <c r="Q45" s="42"/>
      <c r="R45" s="42"/>
      <c r="S45" s="46"/>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8">
        <f>total_amount_ba($B$2,$D$2,D45,F45,J45,K45,M45)</f>
        <v>3335</v>
      </c>
      <c r="BB45" s="49">
        <f>BA45+SUM(N45:AZ45)</f>
        <v>3335</v>
      </c>
      <c r="BC45" s="37" t="str">
        <f>SpellNumber(L45,BB45)</f>
        <v>INR  Three Thousand Three Hundred &amp; Thirty Five  Only</v>
      </c>
      <c r="IA45" s="38">
        <v>14.01</v>
      </c>
      <c r="IB45" s="38" t="s">
        <v>90</v>
      </c>
      <c r="ID45" s="38">
        <v>100</v>
      </c>
      <c r="IE45" s="39" t="s">
        <v>72</v>
      </c>
      <c r="IF45" s="39" t="s">
        <v>35</v>
      </c>
      <c r="IG45" s="39" t="s">
        <v>44</v>
      </c>
      <c r="IH45" s="39">
        <v>10</v>
      </c>
      <c r="II45" s="39" t="s">
        <v>38</v>
      </c>
    </row>
    <row r="46" spans="1:243" s="38" customFormat="1" ht="34.5" customHeight="1">
      <c r="A46" s="22">
        <v>15</v>
      </c>
      <c r="B46" s="37" t="s">
        <v>91</v>
      </c>
      <c r="C46" s="24"/>
      <c r="D46" s="40"/>
      <c r="E46" s="26"/>
      <c r="F46" s="41"/>
      <c r="G46" s="42"/>
      <c r="H46" s="42"/>
      <c r="I46" s="41"/>
      <c r="J46" s="44"/>
      <c r="K46" s="45"/>
      <c r="L46" s="45"/>
      <c r="M46" s="52"/>
      <c r="N46" s="42"/>
      <c r="O46" s="42"/>
      <c r="P46" s="46"/>
      <c r="Q46" s="42"/>
      <c r="R46" s="42"/>
      <c r="S46" s="46"/>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8"/>
      <c r="BB46" s="49"/>
      <c r="BC46" s="37"/>
      <c r="IA46" s="38">
        <v>15</v>
      </c>
      <c r="IB46" s="38" t="s">
        <v>91</v>
      </c>
      <c r="IE46" s="39"/>
      <c r="IF46" s="39" t="s">
        <v>45</v>
      </c>
      <c r="IG46" s="39" t="s">
        <v>46</v>
      </c>
      <c r="IH46" s="39">
        <v>10</v>
      </c>
      <c r="II46" s="39" t="s">
        <v>38</v>
      </c>
    </row>
    <row r="47" spans="1:243" s="38" customFormat="1" ht="21" customHeight="1">
      <c r="A47" s="22">
        <v>15.01</v>
      </c>
      <c r="B47" s="37" t="s">
        <v>92</v>
      </c>
      <c r="C47" s="24"/>
      <c r="D47" s="41">
        <v>200</v>
      </c>
      <c r="E47" s="26" t="s">
        <v>72</v>
      </c>
      <c r="F47" s="41">
        <v>51.3</v>
      </c>
      <c r="G47" s="42"/>
      <c r="H47" s="53"/>
      <c r="I47" s="41" t="s">
        <v>39</v>
      </c>
      <c r="J47" s="44">
        <f>IF(I47="Less(-)",-1,1)</f>
        <v>1</v>
      </c>
      <c r="K47" s="45" t="s">
        <v>40</v>
      </c>
      <c r="L47" s="45" t="s">
        <v>4</v>
      </c>
      <c r="M47" s="78"/>
      <c r="N47" s="42"/>
      <c r="O47" s="42"/>
      <c r="P47" s="46"/>
      <c r="Q47" s="42"/>
      <c r="R47" s="42"/>
      <c r="S47" s="46"/>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8">
        <f>total_amount_ba($B$2,$D$2,D47,F47,J47,K47,M47)</f>
        <v>10260</v>
      </c>
      <c r="BB47" s="49">
        <f>BA47+SUM(N47:AZ47)</f>
        <v>10260</v>
      </c>
      <c r="BC47" s="37" t="str">
        <f>SpellNumber(L47,BB47)</f>
        <v>INR  Ten Thousand Two Hundred &amp; Sixty  Only</v>
      </c>
      <c r="IA47" s="38">
        <v>15.01</v>
      </c>
      <c r="IB47" s="38" t="s">
        <v>92</v>
      </c>
      <c r="ID47" s="38">
        <v>200</v>
      </c>
      <c r="IE47" s="39" t="s">
        <v>72</v>
      </c>
      <c r="IF47" s="39" t="s">
        <v>45</v>
      </c>
      <c r="IG47" s="39" t="s">
        <v>46</v>
      </c>
      <c r="IH47" s="39">
        <v>10</v>
      </c>
      <c r="II47" s="39" t="s">
        <v>38</v>
      </c>
    </row>
    <row r="48" spans="1:243" s="38" customFormat="1" ht="16.5" customHeight="1">
      <c r="A48" s="22">
        <v>16</v>
      </c>
      <c r="B48" s="37" t="s">
        <v>93</v>
      </c>
      <c r="C48" s="24"/>
      <c r="D48" s="41">
        <v>22</v>
      </c>
      <c r="E48" s="54" t="s">
        <v>74</v>
      </c>
      <c r="F48" s="41">
        <v>339</v>
      </c>
      <c r="G48" s="55"/>
      <c r="H48" s="56"/>
      <c r="I48" s="41" t="s">
        <v>39</v>
      </c>
      <c r="J48" s="44">
        <f>IF(I48="Less(-)",-1,1)</f>
        <v>1</v>
      </c>
      <c r="K48" s="45" t="s">
        <v>40</v>
      </c>
      <c r="L48" s="45" t="s">
        <v>4</v>
      </c>
      <c r="M48" s="78"/>
      <c r="N48" s="42"/>
      <c r="O48" s="42"/>
      <c r="P48" s="47"/>
      <c r="Q48" s="42"/>
      <c r="R48" s="42"/>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8">
        <f>total_amount_ba($B$2,$D$2,D48,F48,J48,K48,M48)</f>
        <v>7458</v>
      </c>
      <c r="BB48" s="49">
        <f>BA48+SUM(N48:AZ48)</f>
        <v>7458</v>
      </c>
      <c r="BC48" s="37" t="str">
        <f>SpellNumber(L48,BB48)</f>
        <v>INR  Seven Thousand Four Hundred &amp; Fifty Eight  Only</v>
      </c>
      <c r="IA48" s="38">
        <v>16</v>
      </c>
      <c r="IB48" s="38" t="s">
        <v>93</v>
      </c>
      <c r="ID48" s="38">
        <v>22</v>
      </c>
      <c r="IE48" s="39" t="s">
        <v>74</v>
      </c>
      <c r="IF48" s="39" t="s">
        <v>42</v>
      </c>
      <c r="IG48" s="39" t="s">
        <v>47</v>
      </c>
      <c r="IH48" s="39">
        <v>10</v>
      </c>
      <c r="II48" s="39" t="s">
        <v>38</v>
      </c>
    </row>
    <row r="49" spans="1:243" s="38" customFormat="1" ht="34.5" customHeight="1">
      <c r="A49" s="22">
        <v>17</v>
      </c>
      <c r="B49" s="57" t="s">
        <v>48</v>
      </c>
      <c r="C49" s="59"/>
      <c r="D49" s="60"/>
      <c r="E49" s="60"/>
      <c r="F49" s="60"/>
      <c r="G49" s="60"/>
      <c r="H49" s="61"/>
      <c r="I49" s="61"/>
      <c r="J49" s="61"/>
      <c r="K49" s="61"/>
      <c r="L49" s="62"/>
      <c r="BA49" s="63">
        <f>SUM(BA34:BA48)</f>
        <v>469622.9</v>
      </c>
      <c r="BB49" s="64">
        <f>SUM(BB23:BB42)</f>
        <v>2888166.38</v>
      </c>
      <c r="BC49" s="37" t="str">
        <f>SpellNumber($E$2,BB49)</f>
        <v>INR  Twenty Eight Lakh Eighty Eight Thousand One Hundred &amp; Sixty Six  and Paise Thirty Eight Only</v>
      </c>
      <c r="IA49" s="38">
        <v>17</v>
      </c>
      <c r="IB49" s="38" t="s">
        <v>48</v>
      </c>
      <c r="IE49" s="39"/>
      <c r="IF49" s="39" t="s">
        <v>42</v>
      </c>
      <c r="IG49" s="39" t="s">
        <v>47</v>
      </c>
      <c r="IH49" s="39">
        <v>10</v>
      </c>
      <c r="II49" s="39" t="s">
        <v>38</v>
      </c>
    </row>
    <row r="50" spans="1:243" s="38" customFormat="1" ht="16.5" customHeight="1">
      <c r="A50" s="22">
        <v>18</v>
      </c>
      <c r="B50" s="37" t="s">
        <v>97</v>
      </c>
      <c r="C50" s="24"/>
      <c r="D50" s="41">
        <v>1224978.18</v>
      </c>
      <c r="E50" s="54" t="s">
        <v>98</v>
      </c>
      <c r="F50" s="41">
        <v>1</v>
      </c>
      <c r="G50" s="55"/>
      <c r="H50" s="56"/>
      <c r="I50" s="41" t="s">
        <v>39</v>
      </c>
      <c r="J50" s="44">
        <f>IF(I50="Less(-)",-1,1)</f>
        <v>1</v>
      </c>
      <c r="K50" s="45" t="s">
        <v>40</v>
      </c>
      <c r="L50" s="45" t="s">
        <v>4</v>
      </c>
      <c r="M50" s="78"/>
      <c r="N50" s="42"/>
      <c r="O50" s="42"/>
      <c r="P50" s="47"/>
      <c r="Q50" s="42"/>
      <c r="R50" s="42"/>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8">
        <f>total_amount_ba($B$2,$D$2,D50,F50,J50,K50,M50)</f>
        <v>1224978.18</v>
      </c>
      <c r="BB50" s="49">
        <f>BA50+SUM(N50:AZ50)</f>
        <v>1224978.18</v>
      </c>
      <c r="BC50" s="37" t="str">
        <f>SpellNumber(L50,BB50)</f>
        <v>INR  Twelve Lakh Twenty Four Thousand Nine Hundred &amp; Seventy Eight  and Paise Eighteen Only</v>
      </c>
      <c r="IA50" s="38">
        <v>18</v>
      </c>
      <c r="IB50" s="38" t="s">
        <v>97</v>
      </c>
      <c r="ID50" s="38">
        <v>1224978.18</v>
      </c>
      <c r="IE50" s="39" t="s">
        <v>98</v>
      </c>
      <c r="IF50" s="39" t="s">
        <v>42</v>
      </c>
      <c r="IG50" s="39" t="s">
        <v>47</v>
      </c>
      <c r="IH50" s="39">
        <v>10</v>
      </c>
      <c r="II50" s="39" t="s">
        <v>38</v>
      </c>
    </row>
    <row r="51" spans="1:243" s="38" customFormat="1" ht="34.5" customHeight="1">
      <c r="A51" s="57" t="s">
        <v>48</v>
      </c>
      <c r="B51" s="58"/>
      <c r="C51" s="59"/>
      <c r="D51" s="60"/>
      <c r="E51" s="60"/>
      <c r="F51" s="60"/>
      <c r="G51" s="60"/>
      <c r="H51" s="61"/>
      <c r="I51" s="61"/>
      <c r="J51" s="61"/>
      <c r="K51" s="61"/>
      <c r="L51" s="62"/>
      <c r="BA51" s="63">
        <f>SUM(BA49:BA50)</f>
        <v>1694601.08</v>
      </c>
      <c r="BB51" s="64">
        <f>SUM(BB13:BB48)</f>
        <v>3599203.08</v>
      </c>
      <c r="BC51" s="37" t="str">
        <f>SpellNumber($E$2,BB51)</f>
        <v>INR  Thirty Five Lakh Ninety Nine Thousand Two Hundred &amp; Three  and Paise Eight Only</v>
      </c>
      <c r="IE51" s="39">
        <v>4</v>
      </c>
      <c r="IF51" s="39" t="s">
        <v>42</v>
      </c>
      <c r="IG51" s="39" t="s">
        <v>47</v>
      </c>
      <c r="IH51" s="39">
        <v>10</v>
      </c>
      <c r="II51" s="39" t="s">
        <v>38</v>
      </c>
    </row>
    <row r="52" spans="1:243" s="73" customFormat="1" ht="33.75" customHeight="1">
      <c r="A52" s="58" t="s">
        <v>49</v>
      </c>
      <c r="B52" s="65"/>
      <c r="C52" s="66"/>
      <c r="D52" s="67"/>
      <c r="E52" s="79" t="s">
        <v>52</v>
      </c>
      <c r="F52" s="80"/>
      <c r="G52" s="68"/>
      <c r="H52" s="69"/>
      <c r="I52" s="69"/>
      <c r="J52" s="69"/>
      <c r="K52" s="70"/>
      <c r="L52" s="71"/>
      <c r="M52" s="72"/>
      <c r="O52" s="38"/>
      <c r="P52" s="38"/>
      <c r="Q52" s="38"/>
      <c r="R52" s="38"/>
      <c r="S52" s="38"/>
      <c r="BA52" s="74">
        <f>IF(ISBLANK(F52),0,IF(E52="Excess (+)",ROUND(BA51+(BA51*F52),2),IF(E52="Less (-)",ROUND(BA51+(BA51*F52*(-1)),2),IF(E52="At Par",BA51,0))))</f>
        <v>0</v>
      </c>
      <c r="BB52" s="75">
        <f>ROUND(BA52,0)</f>
        <v>0</v>
      </c>
      <c r="BC52" s="37" t="str">
        <f>SpellNumber($E$2,BB52)</f>
        <v>INR Zero Only</v>
      </c>
      <c r="IE52" s="76"/>
      <c r="IF52" s="76"/>
      <c r="IG52" s="76"/>
      <c r="IH52" s="76"/>
      <c r="II52" s="76"/>
    </row>
    <row r="53" spans="1:243" s="73" customFormat="1" ht="41.25" customHeight="1">
      <c r="A53" s="57" t="s">
        <v>50</v>
      </c>
      <c r="B53" s="57"/>
      <c r="C53" s="83" t="str">
        <f>SpellNumber($E$2,BB52)</f>
        <v>INR Zero Only</v>
      </c>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IE53" s="76"/>
      <c r="IF53" s="76"/>
      <c r="IG53" s="76"/>
      <c r="IH53" s="76"/>
      <c r="II53" s="76"/>
    </row>
    <row r="54" ht="15"/>
    <row r="55" ht="15"/>
    <row r="56" ht="15"/>
    <row r="58" ht="15"/>
    <row r="59" ht="15"/>
    <row r="60" ht="15"/>
    <row r="61" ht="15"/>
    <row r="62" ht="15"/>
    <row r="64" ht="15"/>
    <row r="65" ht="15"/>
    <row r="67" ht="15"/>
    <row r="68" ht="15"/>
    <row r="69" ht="15"/>
    <row r="71" ht="15"/>
    <row r="73" ht="15"/>
    <row r="74" ht="15"/>
    <row r="75" ht="15"/>
    <row r="76" ht="15"/>
    <row r="77" ht="15"/>
    <row r="78" ht="15"/>
    <row r="79" ht="15"/>
    <row r="80" ht="15"/>
    <row r="81" ht="15"/>
    <row r="82" ht="15"/>
    <row r="83" ht="15"/>
  </sheetData>
  <sheetProtection password="DADA" sheet="1" objects="1" scenarios="1"/>
  <mergeCells count="8">
    <mergeCell ref="A9:BC9"/>
    <mergeCell ref="C53:BC53"/>
    <mergeCell ref="A1:L1"/>
    <mergeCell ref="A4:BC4"/>
    <mergeCell ref="A5:BC5"/>
    <mergeCell ref="A6:BC6"/>
    <mergeCell ref="A7:BC7"/>
    <mergeCell ref="B8:BC8"/>
  </mergeCells>
  <dataValidations count="23">
    <dataValidation type="list" allowBlank="1" showErrorMessage="1" sqref="E52">
      <formula1>"Select,Excess (+),Less (-)"</formula1>
      <formula2>0</formula2>
    </dataValidation>
    <dataValidation type="list" allowBlank="1" showErrorMessage="1" sqref="K31 K13:K25 K27 K29 K33:K48 K50">
      <formula1>"Partial Conversion,Full Conversion"</formula1>
      <formula2>0</formula2>
    </dataValidation>
    <dataValidation type="list" allowBlank="1" showErrorMessage="1" sqref="C2">
      <formula1>"Normal,SingleWindow,Alternate"</formula1>
      <formula2>0</formula2>
    </dataValidation>
    <dataValidation allowBlank="1" showInputMessage="1" showErrorMessage="1" promptTitle="Addition / Deduction" prompt="Please Choose the correct One" sqref="J31 J13:J25 J27 J29 J33:J48 J50">
      <formula1>0</formula1>
      <formula2>0</formula2>
    </dataValidation>
    <dataValidation type="list" showErrorMessage="1" sqref="I31 I13:I25 I27 I29 I33:I48 I50">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2">
      <formula1>0</formula1>
      <formula2>99.9</formula2>
    </dataValidation>
    <dataValidation type="decimal" allowBlank="1" showInputMessage="1" showErrorMessage="1" promptTitle="Rate Entry" prompt="Please enter the Rate in Rupees for this item. " errorTitle="Invaid Entry" error="Only Numeric Values are allowed. " sqref="H39 H47:H48 H50">
      <formula1>0</formula1>
      <formula2>999999999999999</formula2>
    </dataValidation>
    <dataValidation type="decimal" allowBlank="1" showErrorMessage="1" errorTitle="Invalid Entry" error="Only Numeric Values are allowed. " sqref="A31 A13:A25 A27 A29 A33:A48 A50">
      <formula1>0</formula1>
      <formula2>999999999999999</formula2>
    </dataValidation>
    <dataValidation allowBlank="1" showInputMessage="1" showErrorMessage="1" promptTitle="Item Description" prompt="Please enter Item Description in text" sqref="B45 B37 B40:B41 B19:B25 B27">
      <formula1>0</formula1>
      <formula2>0</formula2>
    </dataValidation>
    <dataValidation allowBlank="1" showInputMessage="1" showErrorMessage="1" promptTitle="Itemcode/Make" prompt="Please enter text" sqref="C31 C13:C25 C27 C29 C33:C48 C50">
      <formula1>0</formula1>
      <formula2>0</formula2>
    </dataValidation>
    <dataValidation type="decimal" allowBlank="1" showInputMessage="1" showErrorMessage="1" promptTitle="Rate Entry" prompt="Please enter the Other Taxes2 in Rupees for this item. " errorTitle="Invaid Entry" error="Only Numeric Values are allowed. " sqref="N31:O31 N13:O25 N27:O27 N29:O29 N33:O48 N50:O5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1 R13:R25 R27 R29 R33:R48 R5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1 Q13:Q25 Q27 Q29 Q33:Q48 Q5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45 M35 M37 M39:M41 M31 M43 M14:M25 M27 M29 M47:M48 M5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33:H38 G40:H46 G39 G31:H31 G13:H25 G27:H27 G29:H29 G47:G48 G50">
      <formula1>0</formula1>
      <formula2>999999999999999</formula2>
    </dataValidation>
    <dataValidation allowBlank="1" showInputMessage="1" showErrorMessage="1" promptTitle="Units" prompt="Please enter Units in text" sqref="E31 E13:E25 E27 E29 E33:E48 E50">
      <formula1>0</formula1>
      <formula2>0</formula2>
    </dataValidation>
    <dataValidation type="decimal" allowBlank="1" showInputMessage="1" showErrorMessage="1" promptTitle="Quantity" prompt="Please enter the Quantity for this item. " errorTitle="Invalid Entry" error="Only Numeric Values are allowed. " sqref="F31 F33:F48 D31 F13:F25 D13:D25 D27 F27 F29 D29 D33:D48 F50 D50">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list" allowBlank="1" showErrorMessage="1" sqref="L50">
      <formula1>"INR"</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2">
      <formula1>0</formula1>
      <formula2>IF(#REF!&lt;&gt;"Select",99.9,0)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2">
      <formula1>IF(E52="Select",-1,IF(E52="At Par",0,0))</formula1>
      <formula2>IF(E52="Select",-1,IF(E52="At Par",0,0.99))</formula2>
    </dataValidation>
    <dataValidation type="list" allowBlank="1" showInputMessage="1" showErrorMessage="1" sqref="L48 L13 L14 L15 L16 L17 L18 L19 L20 L21 L22 L23 L24 L25 L26 L27 L28 L29 L30 L31 L32 L33 L34 L35 L36 L37 L38 L39 L40 L41 L42 L43 L44 L45 L46 L47 L49">
      <formula1>"INR"</formula1>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51</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2016-06-30T05:08:09Z</cp:lastPrinted>
  <dcterms:created xsi:type="dcterms:W3CDTF">2009-01-30T06:42:42Z</dcterms:created>
  <dcterms:modified xsi:type="dcterms:W3CDTF">2018-10-09T04:53:16Z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