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0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'BoQ1'!$A$1:$BC$159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<sst xmlns="http://schemas.openxmlformats.org/spreadsheetml/2006/main" count="1212" uniqueCount="208">
  <si>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</si>
  <si>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</si>
  <si>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</si>
  <si>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</si>
  <si>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</si>
  <si>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</si>
  <si>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</si>
  <si>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</si>
  <si>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</si>
  <si>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</si>
  <si>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</si>
  <si>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</si>
  <si>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</si>
  <si>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</si>
  <si>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</si>
  <si>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</si>
  <si>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</si>
  <si>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</si>
  <si>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</si>
  <si>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</si>
  <si>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</si>
  <si>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</si>
  <si>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</si>
  <si>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</si>
  <si>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</si>
  <si>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</si>
  <si>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</si>
  <si>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</si>
  <si>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</si>
  <si>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</si>
  <si>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</si>
  <si>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</si>
  <si>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</si>
  <si>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</si>
  <si>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</si>
  <si>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</si>
  <si>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</si>
  <si>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</si>
  <si>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</si>
  <si>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</si>
  <si>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</si>
  <si>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</si>
  <si>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</si>
  <si>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</si>
  <si>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</si>
  <si>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</si>
  <si>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item5</t>
  </si>
  <si>
    <t>Total in Figures</t>
  </si>
  <si>
    <t>Quoted Rate in Figures</t>
  </si>
  <si>
    <t>Quoted Rate in Words</t>
  </si>
  <si>
    <t>Please Enable Macros to View BoQ information</t>
  </si>
  <si>
    <t>Select</t>
  </si>
  <si>
    <t>Name of the Bidder/ Bidding Firm / Company :</t>
  </si>
  <si>
    <r>
      <t xml:space="preserve">Estimated Rate
 in
</t>
    </r>
    <r>
      <rPr>
        <b/>
        <sz val="11"/>
        <color indexed="10"/>
        <rFont val="Arial"/>
        <family val="2"/>
      </rPr>
      <t>Rs.      P</t>
    </r>
  </si>
  <si>
    <r>
      <t xml:space="preserve">TOTAL AMOUNT  With Taxes
           in
     </t>
    </r>
    <r>
      <rPr>
        <b/>
        <sz val="11"/>
        <color indexed="10"/>
        <rFont val="Arial"/>
        <family val="2"/>
      </rPr>
      <t xml:space="preserve"> Rs.      P</t>
    </r>
  </si>
  <si>
    <t>Dismantling tile work in floors and roofs laid in cement mortar including stacking material within 50 metres lead.</t>
  </si>
  <si>
    <t>For thickness of tiles 10 mm to 25 mm   (15.23.1)</t>
  </si>
  <si>
    <t>Dismantling old plaster or skirting raking out joints and cleaning the surface for plaster including disposal of rubbish to the dumping ground within 50 metres lead. (15.56)</t>
  </si>
  <si>
    <t xml:space="preserve">Demolishing cement concrete manually/ by mechanical means including disposal of material within 50 metres lead as per direction of Engineer - in - charge.
</t>
  </si>
  <si>
    <t>Nominal concrete 1:3:6 or richer mix (i/c equivalent design mix) (15.2.1)</t>
  </si>
  <si>
    <t xml:space="preserve"> Demolishing mud phaska in terracing and disposal of material within 50 metres lead. (15.27)</t>
  </si>
  <si>
    <t xml:space="preserve">Demolishing brick work manually/ by mechanical means including stacking of serviceable material and disposal of unserviceable material within 50 metres lead as per direction of Engineer-in-charge.
</t>
  </si>
  <si>
    <t xml:space="preserve"> In cement mortar  (15.7.4)</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</si>
  <si>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 sqm).(22.3)</t>
  </si>
  <si>
    <t xml:space="preserve">12 mm cement plaster of mix :
</t>
  </si>
  <si>
    <t>1:4 (1 cement: 4 coarse sand)   (13.4.1)</t>
  </si>
  <si>
    <t xml:space="preserve"> New work (two or more coats) over and including water tinnable priming coat with cement primer  (13.41.1)</t>
  </si>
  <si>
    <t xml:space="preserve">Providing and laying in position cement concrete of specified grade excluding the cost of centering and shuttering - All work up to plinth level :
</t>
  </si>
  <si>
    <t>(A)  "1:2:4 (1 cement : 2 coarse sand (zone-III) : 4 graded stone aggregate 20 mm nominal size).  (4.1.3)</t>
  </si>
  <si>
    <t>(B) 1:4:8 (1 Cement : 4 coarse sand (zone-III) : 8 graded stone aggregate 40 mm nominal size) (4.1.8)</t>
  </si>
  <si>
    <t xml:space="preserve">Providing and fixing soil, waste and vent pipes :
</t>
  </si>
  <si>
    <t xml:space="preserve"> Centrifugally cast (spun) iron socket &amp; spigot (S&amp;S) pipe as per IS: 3989   (17.35.1.2)</t>
  </si>
  <si>
    <t xml:space="preserve"> Providing and fixing collar :
</t>
  </si>
  <si>
    <t>Sand cast iron S&amp;S as per IS - 3989   (17.57.1.2)</t>
  </si>
  <si>
    <t xml:space="preserve">Providing lead caulked joints to sand cast iron/centrifugally cast (spun) iron pipes and fittings of diameter :
</t>
  </si>
  <si>
    <t>100 mm  (17.58.1)</t>
  </si>
  <si>
    <t>Providing and fixing bend of required degree with access door, insertion rubber washer 3 mm thick, bolts and nuts complete</t>
  </si>
  <si>
    <t>Sand cast iron S&amp;S as per IS - 3989(17.38.1.2)</t>
  </si>
  <si>
    <t xml:space="preserve">Providing and fixing plain bend of required degree.
</t>
  </si>
  <si>
    <t>Sand cast iron S&amp;S as per IS : 3989 (17.39.1.2)</t>
  </si>
  <si>
    <t xml:space="preserve">Providing and fixing double equal plain junction of required degree.
</t>
  </si>
  <si>
    <t>100x100x100x100 mm</t>
  </si>
  <si>
    <t>Sand cast iron S&amp;S as per IS - 3989  (17.42.1.2)</t>
  </si>
  <si>
    <t xml:space="preserve">Providing and fixing single equal plain junction of required degree with access door, insertion rubber washer 3 mm thick, bolts and nuts complete.
</t>
  </si>
  <si>
    <t>100x100x100 mm</t>
  </si>
  <si>
    <t>Sand cast iron S&amp;S as per IS - 3989  (17.43.1.2)</t>
  </si>
  <si>
    <t>Providing and fixing single equal plain junction of required degree :</t>
  </si>
  <si>
    <t xml:space="preserve">100x100x100 mm
</t>
  </si>
  <si>
    <t>Sand cast iron S&amp;S as per IS - 3989   (17.44.1.2)</t>
  </si>
  <si>
    <t xml:space="preserve">Providing and fixing trap of self cleansing design with screwed down or hinged grating with or without vent arm complete, including cost of cutting and making good the walls and floors :
</t>
  </si>
  <si>
    <t xml:space="preserve"> 100 mm inlet and 100 mm outlet</t>
  </si>
  <si>
    <t>Sand cast iron S&amp;S as per IS: 3989    (17.60.1.1)</t>
  </si>
  <si>
    <t>Providing and fixing 100 mm sand cast Iron grating for gully trap. (17.29)</t>
  </si>
  <si>
    <t>roviding and fixing M.S. stays and clamps for sand cast iron/ centrifugally cast (spun) iron pipes of diameter :</t>
  </si>
  <si>
    <t>100 mm (17.59.1)</t>
  </si>
  <si>
    <t xml:space="preserve">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
</t>
  </si>
  <si>
    <t>White Vitreous china Orissa pattern W.C. pan of size 580x440 mm with integral type foot rests (17.1.1)</t>
  </si>
  <si>
    <t xml:space="preserve">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
</t>
  </si>
  <si>
    <t>W.C. pan with ISI marked white solid plastic seat and lid (17.2.1)</t>
  </si>
  <si>
    <t xml:space="preserve">Providing and fixing wash basin with C.I. brackets, 15 mm C.P. brass pillar taps, 32 mm C.P. brass waste of standard pattern, including painting of fittings and brackets, cutting and making good the walls wherever require:
</t>
  </si>
  <si>
    <t>White Vitreous China Wash basin size 630x450 mm with a single 15 mm C.P. brass pillar tap (17.7.2)</t>
  </si>
  <si>
    <t xml:space="preserve">Providing and fixing P.V.C. waste pipe for sink or wash basin including P.V.C. waste fittings complete.
</t>
  </si>
  <si>
    <t xml:space="preserve"> Semi rigid pipe
</t>
  </si>
  <si>
    <t>32 mm dia (17.28.1.1)</t>
  </si>
  <si>
    <t xml:space="preserve"> Providing and fixing mirror of superior glass (of approved quality) and of required shape and size with plastic moulded frame of approved make and shade with 6 mm thick hard board backing :
</t>
  </si>
  <si>
    <t>Rectangular shape 453x357 mm  (17.32.2)</t>
  </si>
  <si>
    <t xml:space="preserve">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
</t>
  </si>
  <si>
    <t>(A)   Single half stall urinal with 5 litre P.V.C. automatic flushing cistern   (17.5.1)</t>
  </si>
  <si>
    <t>(B)   Range of two half stall urinals with 5 litre P.V.C. automatic flushing cistern   (17.5.2)</t>
  </si>
  <si>
    <t xml:space="preserve">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
</t>
  </si>
  <si>
    <t xml:space="preserve"> For pipes 100 to 250 mm diameter   (19.21.1)</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</si>
  <si>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(5.3)</t>
  </si>
  <si>
    <t xml:space="preserve">Centering and shuttering including strutting, propping etc. and removal of form for all heights :
</t>
  </si>
  <si>
    <t>Suspended floors, roofs, landings, balconies and access platform   (5.9.3)</t>
  </si>
  <si>
    <t>Steel reinforcement for R.C.C. work including straightening, cutting, bending, placing in position and binding all complete upto plinth level.</t>
  </si>
  <si>
    <t>Thermo-Mechanically Treated bars of grade Fe-500D or more.   (5.22.6)</t>
  </si>
  <si>
    <t xml:space="preserve">Half brick masonry with common burnt clay F.P.S. (non modular) bricks of class designation 7.5 in superstructure above plinth level up to floor V level.
</t>
  </si>
  <si>
    <t xml:space="preserve">  Providing and fixing G.I. pipes complete with G.I. fittings and clamps, i/c cutting and making good the walls etc.
</t>
  </si>
  <si>
    <t xml:space="preserve">Internal work - Exposed on wall
</t>
  </si>
  <si>
    <t>(A) 15 mm dia nominal bore   (18.10.1)</t>
  </si>
  <si>
    <t>(B)25 mm dia nominal bore  (18.10.3)</t>
  </si>
  <si>
    <t xml:space="preserve"> Providing and fixing C.P. brass bib cock of approved quality conforming to IS:8931 :</t>
  </si>
  <si>
    <t>15 mm nominal bore (18.49.1)</t>
  </si>
  <si>
    <t xml:space="preserve">Providing and fixing C.P. brass stop cock (concealed) of standard design and of approved make conforming to IS:8931.
</t>
  </si>
  <si>
    <t>15 mm nominal bore (18.52.1)</t>
  </si>
  <si>
    <t>Providing and fixing PTMT swivelling shower, 15 mm nominal bore, weighing not less than 40 gms (18.64)</t>
  </si>
  <si>
    <t xml:space="preserve">Making connection of G.I. distribution branch with G.I. main of following sizes by providing and fixing tee, including cutting and threading the pipe etc. complete :
</t>
  </si>
  <si>
    <t>25 to 40 mm nominal bore  (18.13.1)</t>
  </si>
  <si>
    <t>Painting G.I. pipes and fittings with synthetic enamel white paint with two coats over a ready mixed priming coat, both of approved quality for new work :</t>
  </si>
  <si>
    <t>25 mm diameter pipe   (18.38.3)</t>
  </si>
  <si>
    <t xml:space="preserve"> Providing and fixing stone slab with table rubbed, edges rounded and polished, of size 75x50 cm deep and 1.8 cm thick, fixed in urinal partitions by cutting a chase of appropriate width with chase cutter and embedding the stone in the chase with epoxy grout or with cement concrete 1:2:4 (1 cement : 2 coarse sand : 4 graded stone aggregate 6 mm nominal size) as per direction of Engineer-in-charge and finished smooth.</t>
  </si>
  <si>
    <t>Granite Stone of approved shade (8.10.2)</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</si>
  <si>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(11.36)</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</si>
  <si>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3.3kg/sqm including pointing the joints with white cement and matching pigment etc., complete. (11.37)</t>
  </si>
  <si>
    <t xml:space="preserve">Steel work welded in built up sections/ framed work, including cutting, hoisting, fixing in position and applying a priming coat of approved steel primer using structural steel etc. as required.
</t>
  </si>
  <si>
    <t xml:space="preserve"> In gratings, frames, guard bar, ladder, railings, brackets, gates and similar works  (10.25.2)</t>
  </si>
  <si>
    <t xml:space="preserve"> 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t>
  </si>
  <si>
    <t xml:space="preserve">  30 mm thick including ISI marked Stainless Steel butt hinges with necessary screws   (9.20.2)</t>
  </si>
  <si>
    <t xml:space="preserve"> Painting with synthetic enamel paint of approved brand and manufacture of required colour to give an even shade :
</t>
  </si>
  <si>
    <t>Two or more coats on new work over an under coat of suitable shade with ordinary paint of approved brand and manufacture   (13.62.1)</t>
  </si>
  <si>
    <t xml:space="preserve"> For fixed portion
</t>
  </si>
  <si>
    <t>Anodised aluminium (anodised transparent or dyed to required shade according to IS: 1868, Minimum anodic coating of grade AC 15) (21.1.1.1)</t>
  </si>
  <si>
    <t xml:space="preserve"> Providing and fixing aluminium handles, ISI marked, anodised (anodic coating not less than grade AC 10 as per IS : 1868) transparent or dyed to required colour or shade, with necessary screws etc. complete :
</t>
  </si>
  <si>
    <t xml:space="preserve">  125 mm (9.100.1)</t>
  </si>
  <si>
    <t xml:space="preserve">  Providing and fixing aluminium tower bolts, ISI marked, anodised (anodic coating not less than grade AC 10 as per IS : 1868 ) transparent or dyed to required colour or shade, with necessary screws etc. complete :
</t>
  </si>
  <si>
    <t xml:space="preserve">  250x10 mm (9.97.2)</t>
  </si>
  <si>
    <t xml:space="preserve"> Providing and fixing aluminium sliding door bolts, ISI marked anodised (anodic coating not less than grade AC 10 as per IS : 1868), transparent or dyed to required colour or shade, with nuts and screws etc. complete :
</t>
  </si>
  <si>
    <t xml:space="preserve"> 250x16 mm (9.96.2)</t>
  </si>
  <si>
    <t>Sqm</t>
  </si>
  <si>
    <t>Cum</t>
  </si>
  <si>
    <t>Mtr.</t>
  </si>
  <si>
    <t>Nos.</t>
  </si>
  <si>
    <t>Kg</t>
  </si>
  <si>
    <t>Mtrs</t>
  </si>
  <si>
    <t>Tender Inviting Authority: IWD, IIT(BHU), Varanasi</t>
  </si>
  <si>
    <t>Providing and applying white cement based putty of average thickness 1 mm, of approved brand and manufacturer, over the plastered wall surface to prepare the surface even and smooth complete.  (13.80)</t>
  </si>
  <si>
    <t xml:space="preserve">Distempering with oil bound washable distemper of approved brand and manufacture to give an even shade :  </t>
  </si>
  <si>
    <t xml:space="preserve"> Cement mortar 1:4 (1 cement :4 coarse sand)   (6.13.2)</t>
  </si>
  <si>
    <t xml:space="preserve"> 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t>
  </si>
  <si>
    <t xml:space="preserve"> 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
</t>
  </si>
  <si>
    <t xml:space="preserve"> All kinds of soil.  (2.8.1)</t>
  </si>
  <si>
    <t xml:space="preserve">Brick work with common burnt clay F.P.S. (non modular) bricks of class designation 7.5 in superstructure above plinth level up to floor V level in all shapes and sizes in :
</t>
  </si>
  <si>
    <t>Cement mortar 1:6 (1 cement : 6 coarse sand)   (6.4.2)</t>
  </si>
  <si>
    <t>Filling available excavated earth (excluding rock) in trenches, plinth, sides of foundations etc. in layers not exceeding 20cm in depth, consolidating each deposited layer by ramming and watering, lead up to 50 m and lift upto 1.5 m.(2.25)</t>
  </si>
  <si>
    <t>Extra for compaction of earth work in embankment under optimum moisture conditions to give at least 95% of the maximum dry density (proctor density). (16.2)</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</si>
  <si>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        ( 10.28)</t>
  </si>
  <si>
    <t>Providing and laying rectified Glazed Ceramic floor tiles of size 300x300 mm or more (thickness to be specified by the manufacturer), of 1st quality conforming to IS : 15622, of approved make, in all colours, shades, except White, Ivory, Grey, Fume Red Brown, laid on 20 mm thick Cement Mortar 1:4 (1 Cement : 4 Coarse sand),  jointing with grey cement slurry @ 3.3kg/sqm  including pointing the joints with white cement and matching pigments etc., complete. (11.40)</t>
  </si>
  <si>
    <t>Nominal concrete 1:4:8 or leaner mix (i/c equivalent design mix) (15.2.2)</t>
  </si>
  <si>
    <t xml:space="preserve">  Brick work with common burnt clay F.P.S. (non modular) bricks of class designation 7.5 in foundation and plinth in:</t>
  </si>
  <si>
    <t>Cement mortar 1:6 (1 cement : 6 coarse sand) (6.1.2)</t>
  </si>
  <si>
    <t>12 mm cement plaster :</t>
  </si>
  <si>
    <t>1:6 (1 cement : 6 coarse sand)  (13.4.2)</t>
  </si>
  <si>
    <t>Neat cement punning. (13.18)</t>
  </si>
  <si>
    <t>Providing and fixing in position collapsible steel shutters with vertical channels 20x10x2 mm and braced with flat iron diagonals 20x5 mm size, with top and bottom rail of T-iron 40x40x6 mm, with 40 mm dia steel pulleys, complete with bolts, nuts, locking arrangement, stoppers, handles, including applying a priming coat of approved steel primer. (10.3)</t>
  </si>
  <si>
    <t xml:space="preserve">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3.3kg/sqm   including grouting the joints with white cement and matching pigments etc., complete.
</t>
  </si>
  <si>
    <t>Size of Tile 600x600 mm  (11.41.2)</t>
  </si>
  <si>
    <t xml:space="preserve"> 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 All above operations to be done in order and as directed and specified by the Engineer-in-Charge :
</t>
  </si>
  <si>
    <t xml:space="preserve"> With average thickness of 120 mm and minimum thickness at khurra as 65 mm.   (22.7.1)</t>
  </si>
  <si>
    <t xml:space="preserve">  Finishing walls with Acrylic Smooth exterior paint of required shade :
</t>
  </si>
  <si>
    <t>New work (Two or more coat applied @ 1.67 ltr/10 sqm over and including priming coat of exterior primer applied @ 2.20 kg/10 sqm)  (13.46.1)</t>
  </si>
  <si>
    <t xml:space="preserve"> Painting with synthetic enamel paint of approved brand and manufacture to give an even shade :
</t>
  </si>
  <si>
    <t xml:space="preserve"> Two or more coats on new work   (13.61.1)</t>
  </si>
  <si>
    <t xml:space="preserve"> Painting with aluminium paint of approved brand and manufacture to give an even shade .
</t>
  </si>
  <si>
    <t xml:space="preserve"> Two or more coats on new work   (13.63.1)</t>
  </si>
  <si>
    <t>Structural steel work riveted, bolted or welded in built up sections, trusses and framed work, including cutting, hoisting, fixing in position and applying a priming coat of approved steel primer all complete. (10.2)</t>
  </si>
  <si>
    <t xml:space="preserve">Providing and fixing aluminium tower bolts, ISI marked, anodised (anodic coating not less than grade AC 10 as per IS : 1868 ) transparent or dyed to required colour or shade, with necessary screws etc. complete :
</t>
  </si>
  <si>
    <t>300x10 mm (9.97.1)</t>
  </si>
  <si>
    <t xml:space="preserve">Providing and fixing aluminium sliding door bolts, ISI marked anodised (anodic coating not less than grade AC 10 as per IS : 1868), transparent or dyed to required colour or shade, with nuts and screws etc. complete :
</t>
  </si>
  <si>
    <t>300x16 mm  (9.96.1)</t>
  </si>
  <si>
    <t xml:space="preserve">Providing and fixing aluminium hanging floor door stopper, ISI marked, anodised (anodic coating not less than grade AC 10 as per IS : 1868) transparent or dyed to required colour and shade, with necessary screws etc. complete.
</t>
  </si>
  <si>
    <t>Twin rubber stopper   (9.101.2)</t>
  </si>
  <si>
    <t xml:space="preserve">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t>
  </si>
  <si>
    <t>For fixed portion</t>
  </si>
  <si>
    <t>Powder coated aluminium (minimum thickness of powder coating 50 micron)   (21.1.1.2)</t>
  </si>
  <si>
    <t xml:space="preserve">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
</t>
  </si>
  <si>
    <t xml:space="preserve"> Pre-laminated particle board with decorative lamination on both sides  (21.2.2)</t>
  </si>
  <si>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
</t>
  </si>
  <si>
    <t>With float glass panes of 5.50 mm thickness (21.3.2)</t>
  </si>
  <si>
    <t>250x10 mm  (9.97.2)</t>
  </si>
  <si>
    <t>Providing and fixing 100mm brass locks (best make of approved quality) for aluminium doors including necessary cutting and making good etc. complete. (21.13)</t>
  </si>
  <si>
    <t xml:space="preserve"> Providing and fixing aluminium extruded section body tubular type universal hydraulic door closer (having brand logo with IS : 3564, embossed on the body, door weight upto 36 kg to 80 kg and door width from 701 mm to 1000 mm), with double speed adjustment with necessary accessories and screws etc. complete. (9.84) </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</si>
  <si>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</si>
  <si>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Size of Tile 600x600 mm  (11.49.2)</t>
  </si>
  <si>
    <t xml:space="preserve">Carriage of malba (approved rate) </t>
  </si>
  <si>
    <t>sqm</t>
  </si>
  <si>
    <t>trip</t>
  </si>
  <si>
    <t>Name of Work: BBathroom renovation (2no.) and bathroom maintenance (2no.), ramp repair, renovation of back side room (right side),aluminium door &amp; tiles in office and gurudwara in Rajputana Hostel, IIT (BHU), Varanasi.</t>
  </si>
  <si>
    <t>Contract No:   IIT(BHU)/IWD/CT/54/2018-19/1960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</si>
</sst>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165" fontId="4" fillId="0" borderId="13" xfId="59" applyNumberFormat="1" applyFont="1" applyFill="1" applyBorder="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0" fontId="4" fillId="0" borderId="13" xfId="56" applyNumberFormat="1" applyFont="1" applyFill="1" applyBorder="1" applyAlignment="1">
      <alignment vertical="top" wrapText="1"/>
      <protection/>
    </xf>
    <xf numFmtId="2" fontId="4" fillId="0" borderId="13" xfId="56" applyNumberFormat="1" applyFont="1" applyFill="1" applyBorder="1" applyAlignment="1" applyProtection="1">
      <alignment vertical="top"/>
      <protection/>
    </xf>
    <xf numFmtId="2" fontId="7" fillId="0" borderId="13" xfId="59" applyNumberFormat="1" applyFont="1" applyFill="1" applyBorder="1" applyAlignment="1" applyProtection="1">
      <alignment horizontal="right" vertical="top"/>
      <protection/>
    </xf>
    <xf numFmtId="0" fontId="4" fillId="0" borderId="11" xfId="56" applyNumberFormat="1" applyFont="1" applyFill="1" applyBorder="1" applyAlignment="1">
      <alignment horizontal="lef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ell\Desktop\BOQ%20Form\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Dell\Desktop\BOQ%20Form\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59"/>
  <sheetViews>
    <sheetView showGridLines="0" zoomScale="68" zoomScaleNormal="68" zoomScalePageLayoutView="0" workbookViewId="0" topLeftCell="A1">
      <selection activeCell="A8" sqref="A8"/>
    </sheetView>
  </sheetViews>
  <sheetFormatPr defaultColWidth="9.140625" defaultRowHeight="15"/>
  <cols>
    <col min="1" max="1" width="17.140625" style="1" customWidth="1"/>
    <col min="2" max="2" width="77.28125" style="1" customWidth="1"/>
    <col min="3" max="3" width="9.140625" style="1" hidden="1" customWidth="1"/>
    <col min="4" max="4" width="15.140625" style="1" customWidth="1"/>
    <col min="5" max="5" width="14.140625" style="1" customWidth="1"/>
    <col min="6" max="6" width="15.57421875" style="1" customWidth="1"/>
    <col min="7" max="13" width="0" style="1" hidden="1" customWidth="1"/>
    <col min="14" max="14" width="0" style="2" hidden="1" customWidth="1"/>
    <col min="15" max="52" width="0" style="1" hidden="1" customWidth="1"/>
    <col min="53" max="53" width="21.7109375" style="1" customWidth="1"/>
    <col min="54" max="54" width="0"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7" customHeight="1">
      <c r="A1" s="83" t="str">
        <f>B2&amp;" BoQ"</f>
        <v>Percentage BoQ</v>
      </c>
      <c r="B1" s="83"/>
      <c r="C1" s="83"/>
      <c r="D1" s="83"/>
      <c r="E1" s="83"/>
      <c r="F1" s="83"/>
      <c r="G1" s="83"/>
      <c r="H1" s="83"/>
      <c r="I1" s="83"/>
      <c r="J1" s="83"/>
      <c r="K1" s="83"/>
      <c r="L1" s="8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4" t="s">
        <v>154</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0.75" customHeight="1">
      <c r="A5" s="84" t="s">
        <v>206</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30.75" customHeight="1">
      <c r="A6" s="84" t="s">
        <v>207</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72" customHeight="1">
      <c r="A8" s="11" t="s">
        <v>52</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72" customHeight="1">
      <c r="A11" s="16" t="s">
        <v>15</v>
      </c>
      <c r="B11" s="16" t="s">
        <v>16</v>
      </c>
      <c r="C11" s="16" t="s">
        <v>17</v>
      </c>
      <c r="D11" s="16" t="s">
        <v>18</v>
      </c>
      <c r="E11" s="16" t="s">
        <v>19</v>
      </c>
      <c r="F11" s="16" t="s">
        <v>53</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54</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7" customFormat="1" ht="30.75" customHeight="1">
      <c r="A13" s="22">
        <v>1</v>
      </c>
      <c r="B13" s="36" t="s">
        <v>55</v>
      </c>
      <c r="C13" s="23"/>
      <c r="D13" s="24"/>
      <c r="E13" s="25"/>
      <c r="F13" s="26"/>
      <c r="G13" s="27"/>
      <c r="H13" s="27"/>
      <c r="I13" s="26"/>
      <c r="J13" s="28"/>
      <c r="K13" s="29"/>
      <c r="L13" s="29"/>
      <c r="M13" s="30"/>
      <c r="N13" s="31"/>
      <c r="O13" s="31"/>
      <c r="P13" s="32"/>
      <c r="Q13" s="31"/>
      <c r="R13" s="31"/>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4"/>
      <c r="BB13" s="35"/>
      <c r="BC13" s="36"/>
      <c r="IA13" s="37">
        <v>1</v>
      </c>
      <c r="IB13" s="37" t="s">
        <v>55</v>
      </c>
      <c r="IE13" s="38"/>
      <c r="IF13" s="38" t="s">
        <v>34</v>
      </c>
      <c r="IG13" s="38" t="s">
        <v>35</v>
      </c>
      <c r="IH13" s="38">
        <v>10</v>
      </c>
      <c r="II13" s="38" t="s">
        <v>36</v>
      </c>
    </row>
    <row r="14" spans="1:243" s="37" customFormat="1" ht="25.5" customHeight="1">
      <c r="A14" s="22">
        <v>1.01</v>
      </c>
      <c r="B14" s="36" t="s">
        <v>56</v>
      </c>
      <c r="C14" s="23"/>
      <c r="D14" s="39">
        <v>393</v>
      </c>
      <c r="E14" s="25" t="s">
        <v>148</v>
      </c>
      <c r="F14" s="40">
        <v>31.55</v>
      </c>
      <c r="G14" s="41"/>
      <c r="H14" s="42"/>
      <c r="I14" s="40" t="s">
        <v>38</v>
      </c>
      <c r="J14" s="43">
        <f aca="true" t="shared" si="0" ref="J14:J33">IF(I14="Less(-)",-1,1)</f>
        <v>1</v>
      </c>
      <c r="K14" s="44" t="s">
        <v>39</v>
      </c>
      <c r="L14" s="44" t="s">
        <v>4</v>
      </c>
      <c r="M14" s="76"/>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33">total_amount_ba($B$2,$D$2,D14,F14,J14,K14,M14)</f>
        <v>12399.15</v>
      </c>
      <c r="BB14" s="48">
        <f aca="true" t="shared" si="2" ref="BB14:BB33">BA14+SUM(N14:AZ14)</f>
        <v>12399.15</v>
      </c>
      <c r="BC14" s="36" t="str">
        <f aca="true" t="shared" si="3" ref="BC14:BC33">SpellNumber(L14,BB14)</f>
        <v>INR  Twelve Thousand Three Hundred &amp; Ninety Nine  and Paise Fifteen Only</v>
      </c>
      <c r="IA14" s="37">
        <v>1.01</v>
      </c>
      <c r="IB14" s="37" t="s">
        <v>56</v>
      </c>
      <c r="ID14" s="37">
        <v>393</v>
      </c>
      <c r="IE14" s="38" t="s">
        <v>148</v>
      </c>
      <c r="IF14" s="38" t="s">
        <v>40</v>
      </c>
      <c r="IG14" s="38" t="s">
        <v>35</v>
      </c>
      <c r="IH14" s="38">
        <v>123.223</v>
      </c>
      <c r="II14" s="38" t="s">
        <v>37</v>
      </c>
    </row>
    <row r="15" spans="1:243" s="37" customFormat="1" ht="47.25" customHeight="1">
      <c r="A15" s="22">
        <v>2</v>
      </c>
      <c r="B15" s="36" t="s">
        <v>57</v>
      </c>
      <c r="C15" s="23"/>
      <c r="D15" s="39">
        <v>315</v>
      </c>
      <c r="E15" s="25" t="s">
        <v>148</v>
      </c>
      <c r="F15" s="40">
        <v>22.4</v>
      </c>
      <c r="G15" s="41"/>
      <c r="H15" s="41"/>
      <c r="I15" s="40" t="s">
        <v>38</v>
      </c>
      <c r="J15" s="43">
        <f t="shared" si="0"/>
        <v>1</v>
      </c>
      <c r="K15" s="44" t="s">
        <v>39</v>
      </c>
      <c r="L15" s="44" t="s">
        <v>4</v>
      </c>
      <c r="M15" s="77"/>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7056</v>
      </c>
      <c r="BB15" s="48">
        <f t="shared" si="2"/>
        <v>7056</v>
      </c>
      <c r="BC15" s="36" t="str">
        <f t="shared" si="3"/>
        <v>INR  Seven Thousand  &amp;Fifty Six  Only</v>
      </c>
      <c r="IA15" s="37">
        <v>2</v>
      </c>
      <c r="IB15" s="37" t="s">
        <v>57</v>
      </c>
      <c r="ID15" s="37">
        <v>315</v>
      </c>
      <c r="IE15" s="38" t="s">
        <v>148</v>
      </c>
      <c r="IF15" s="38" t="s">
        <v>41</v>
      </c>
      <c r="IG15" s="38" t="s">
        <v>42</v>
      </c>
      <c r="IH15" s="38">
        <v>213</v>
      </c>
      <c r="II15" s="38" t="s">
        <v>37</v>
      </c>
    </row>
    <row r="16" spans="1:243" s="37" customFormat="1" ht="53.25" customHeight="1">
      <c r="A16" s="22">
        <v>3</v>
      </c>
      <c r="B16" s="36" t="s">
        <v>155</v>
      </c>
      <c r="C16" s="23"/>
      <c r="D16" s="39">
        <v>177</v>
      </c>
      <c r="E16" s="25" t="s">
        <v>148</v>
      </c>
      <c r="F16" s="40">
        <v>87.35</v>
      </c>
      <c r="G16" s="41"/>
      <c r="H16" s="41"/>
      <c r="I16" s="40" t="s">
        <v>38</v>
      </c>
      <c r="J16" s="43">
        <f t="shared" si="0"/>
        <v>1</v>
      </c>
      <c r="K16" s="44" t="s">
        <v>39</v>
      </c>
      <c r="L16" s="44" t="s">
        <v>4</v>
      </c>
      <c r="M16" s="77"/>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15460.95</v>
      </c>
      <c r="BB16" s="48">
        <f t="shared" si="2"/>
        <v>15460.95</v>
      </c>
      <c r="BC16" s="36" t="str">
        <f t="shared" si="3"/>
        <v>INR  Fifteen Thousand Four Hundred &amp; Sixty  and Paise Ninety Five Only</v>
      </c>
      <c r="IA16" s="37">
        <v>3</v>
      </c>
      <c r="IB16" s="37" t="s">
        <v>155</v>
      </c>
      <c r="ID16" s="37">
        <v>177</v>
      </c>
      <c r="IE16" s="38" t="s">
        <v>148</v>
      </c>
      <c r="IF16" s="38" t="s">
        <v>34</v>
      </c>
      <c r="IG16" s="38" t="s">
        <v>43</v>
      </c>
      <c r="IH16" s="38">
        <v>10</v>
      </c>
      <c r="II16" s="38" t="s">
        <v>37</v>
      </c>
    </row>
    <row r="17" spans="1:243" s="37" customFormat="1" ht="34.5" customHeight="1">
      <c r="A17" s="22">
        <v>4</v>
      </c>
      <c r="B17" s="36" t="s">
        <v>156</v>
      </c>
      <c r="C17" s="23"/>
      <c r="D17" s="24"/>
      <c r="E17" s="25"/>
      <c r="F17" s="26"/>
      <c r="G17" s="27"/>
      <c r="H17" s="27"/>
      <c r="I17" s="26"/>
      <c r="J17" s="28"/>
      <c r="K17" s="29"/>
      <c r="L17" s="29"/>
      <c r="M17" s="30"/>
      <c r="N17" s="31"/>
      <c r="O17" s="31"/>
      <c r="P17" s="32"/>
      <c r="Q17" s="31"/>
      <c r="R17" s="31"/>
      <c r="S17" s="32"/>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4"/>
      <c r="BB17" s="35"/>
      <c r="BC17" s="36"/>
      <c r="IA17" s="37">
        <v>4</v>
      </c>
      <c r="IB17" s="37" t="s">
        <v>156</v>
      </c>
      <c r="IE17" s="38"/>
      <c r="IF17" s="38" t="s">
        <v>34</v>
      </c>
      <c r="IG17" s="38" t="s">
        <v>35</v>
      </c>
      <c r="IH17" s="38">
        <v>10</v>
      </c>
      <c r="II17" s="38" t="s">
        <v>36</v>
      </c>
    </row>
    <row r="18" spans="1:243" s="37" customFormat="1" ht="33.75" customHeight="1">
      <c r="A18" s="22">
        <v>4.01</v>
      </c>
      <c r="B18" s="36" t="s">
        <v>66</v>
      </c>
      <c r="C18" s="23"/>
      <c r="D18" s="39">
        <v>177</v>
      </c>
      <c r="E18" s="25" t="s">
        <v>148</v>
      </c>
      <c r="F18" s="40">
        <v>93.7</v>
      </c>
      <c r="G18" s="41"/>
      <c r="H18" s="41"/>
      <c r="I18" s="40" t="s">
        <v>38</v>
      </c>
      <c r="J18" s="43">
        <f t="shared" si="0"/>
        <v>1</v>
      </c>
      <c r="K18" s="44" t="s">
        <v>39</v>
      </c>
      <c r="L18" s="44" t="s">
        <v>4</v>
      </c>
      <c r="M18" s="77"/>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16584.9</v>
      </c>
      <c r="BB18" s="48">
        <f t="shared" si="2"/>
        <v>16584.9</v>
      </c>
      <c r="BC18" s="36" t="str">
        <f t="shared" si="3"/>
        <v>INR  Sixteen Thousand Five Hundred &amp; Eighty Four  and Paise Ninety Only</v>
      </c>
      <c r="IA18" s="37">
        <v>4.01</v>
      </c>
      <c r="IB18" s="37" t="s">
        <v>66</v>
      </c>
      <c r="ID18" s="37">
        <v>177</v>
      </c>
      <c r="IE18" s="38" t="s">
        <v>148</v>
      </c>
      <c r="IF18" s="38" t="s">
        <v>44</v>
      </c>
      <c r="IG18" s="38" t="s">
        <v>45</v>
      </c>
      <c r="IH18" s="38">
        <v>10</v>
      </c>
      <c r="II18" s="38" t="s">
        <v>37</v>
      </c>
    </row>
    <row r="19" spans="1:243" s="37" customFormat="1" ht="47.25" customHeight="1">
      <c r="A19" s="22">
        <v>5</v>
      </c>
      <c r="B19" s="36" t="s">
        <v>58</v>
      </c>
      <c r="C19" s="23"/>
      <c r="D19" s="24"/>
      <c r="E19" s="25"/>
      <c r="F19" s="26"/>
      <c r="G19" s="27"/>
      <c r="H19" s="27"/>
      <c r="I19" s="26"/>
      <c r="J19" s="28"/>
      <c r="K19" s="29"/>
      <c r="L19" s="29"/>
      <c r="M19" s="30"/>
      <c r="N19" s="31"/>
      <c r="O19" s="31"/>
      <c r="P19" s="32"/>
      <c r="Q19" s="31"/>
      <c r="R19" s="31"/>
      <c r="S19" s="32"/>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4"/>
      <c r="BB19" s="35"/>
      <c r="BC19" s="36"/>
      <c r="IA19" s="37">
        <v>5</v>
      </c>
      <c r="IB19" s="80" t="s">
        <v>58</v>
      </c>
      <c r="IE19" s="38"/>
      <c r="IF19" s="38" t="s">
        <v>34</v>
      </c>
      <c r="IG19" s="38" t="s">
        <v>35</v>
      </c>
      <c r="IH19" s="38">
        <v>10</v>
      </c>
      <c r="II19" s="38" t="s">
        <v>36</v>
      </c>
    </row>
    <row r="20" spans="1:243" s="37" customFormat="1" ht="28.5" customHeight="1">
      <c r="A20" s="22">
        <v>5.01</v>
      </c>
      <c r="B20" s="36" t="s">
        <v>59</v>
      </c>
      <c r="C20" s="23"/>
      <c r="D20" s="39">
        <v>37</v>
      </c>
      <c r="E20" s="25" t="s">
        <v>149</v>
      </c>
      <c r="F20" s="40">
        <v>997.05</v>
      </c>
      <c r="G20" s="41"/>
      <c r="H20" s="41"/>
      <c r="I20" s="40" t="s">
        <v>38</v>
      </c>
      <c r="J20" s="43">
        <f t="shared" si="0"/>
        <v>1</v>
      </c>
      <c r="K20" s="44" t="s">
        <v>39</v>
      </c>
      <c r="L20" s="44" t="s">
        <v>4</v>
      </c>
      <c r="M20" s="77"/>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36890.85</v>
      </c>
      <c r="BB20" s="48">
        <f t="shared" si="2"/>
        <v>36890.85</v>
      </c>
      <c r="BC20" s="36" t="str">
        <f t="shared" si="3"/>
        <v>INR  Thirty Six Thousand Eight Hundred &amp; Ninety  and Paise Eighty Five Only</v>
      </c>
      <c r="IA20" s="37">
        <v>5.01</v>
      </c>
      <c r="IB20" s="37" t="s">
        <v>59</v>
      </c>
      <c r="ID20" s="37">
        <v>37</v>
      </c>
      <c r="IE20" s="38" t="s">
        <v>149</v>
      </c>
      <c r="IF20" s="38" t="s">
        <v>40</v>
      </c>
      <c r="IG20" s="38" t="s">
        <v>35</v>
      </c>
      <c r="IH20" s="38">
        <v>123.223</v>
      </c>
      <c r="II20" s="38" t="s">
        <v>37</v>
      </c>
    </row>
    <row r="21" spans="1:243" s="37" customFormat="1" ht="36.75" customHeight="1">
      <c r="A21" s="22">
        <v>6</v>
      </c>
      <c r="B21" s="36" t="s">
        <v>60</v>
      </c>
      <c r="C21" s="23"/>
      <c r="D21" s="39">
        <v>12</v>
      </c>
      <c r="E21" s="25" t="s">
        <v>149</v>
      </c>
      <c r="F21" s="40">
        <v>373.95</v>
      </c>
      <c r="G21" s="41"/>
      <c r="H21" s="41"/>
      <c r="I21" s="40" t="s">
        <v>38</v>
      </c>
      <c r="J21" s="43">
        <f t="shared" si="0"/>
        <v>1</v>
      </c>
      <c r="K21" s="44" t="s">
        <v>39</v>
      </c>
      <c r="L21" s="44" t="s">
        <v>4</v>
      </c>
      <c r="M21" s="77"/>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9"/>
      <c r="AV21" s="46"/>
      <c r="AW21" s="46"/>
      <c r="AX21" s="46"/>
      <c r="AY21" s="46"/>
      <c r="AZ21" s="46"/>
      <c r="BA21" s="47">
        <f t="shared" si="1"/>
        <v>4487.4</v>
      </c>
      <c r="BB21" s="48">
        <f t="shared" si="2"/>
        <v>4487.4</v>
      </c>
      <c r="BC21" s="36" t="str">
        <f t="shared" si="3"/>
        <v>INR  Four Thousand Four Hundred &amp; Eighty Seven  and Paise Forty Only</v>
      </c>
      <c r="IA21" s="37">
        <v>6</v>
      </c>
      <c r="IB21" s="37" t="s">
        <v>60</v>
      </c>
      <c r="ID21" s="37">
        <v>12</v>
      </c>
      <c r="IE21" s="38" t="s">
        <v>149</v>
      </c>
      <c r="IF21" s="38" t="s">
        <v>41</v>
      </c>
      <c r="IG21" s="38" t="s">
        <v>42</v>
      </c>
      <c r="IH21" s="38">
        <v>213</v>
      </c>
      <c r="II21" s="38" t="s">
        <v>37</v>
      </c>
    </row>
    <row r="22" spans="1:243" s="37" customFormat="1" ht="47.25" customHeight="1">
      <c r="A22" s="22">
        <v>7</v>
      </c>
      <c r="B22" s="36" t="s">
        <v>61</v>
      </c>
      <c r="C22" s="23"/>
      <c r="D22" s="24"/>
      <c r="E22" s="25"/>
      <c r="F22" s="26"/>
      <c r="G22" s="27"/>
      <c r="H22" s="27"/>
      <c r="I22" s="26"/>
      <c r="J22" s="28"/>
      <c r="K22" s="29"/>
      <c r="L22" s="29"/>
      <c r="M22" s="30"/>
      <c r="N22" s="31"/>
      <c r="O22" s="31"/>
      <c r="P22" s="32"/>
      <c r="Q22" s="31"/>
      <c r="R22" s="31"/>
      <c r="S22" s="32"/>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4"/>
      <c r="BB22" s="35"/>
      <c r="BC22" s="36"/>
      <c r="IA22" s="37">
        <v>7</v>
      </c>
      <c r="IB22" s="80" t="s">
        <v>61</v>
      </c>
      <c r="IE22" s="38"/>
      <c r="IF22" s="38" t="s">
        <v>34</v>
      </c>
      <c r="IG22" s="38" t="s">
        <v>35</v>
      </c>
      <c r="IH22" s="38">
        <v>10</v>
      </c>
      <c r="II22" s="38" t="s">
        <v>36</v>
      </c>
    </row>
    <row r="23" spans="1:243" s="37" customFormat="1" ht="24" customHeight="1">
      <c r="A23" s="22">
        <v>7.01</v>
      </c>
      <c r="B23" s="50" t="s">
        <v>62</v>
      </c>
      <c r="C23" s="23"/>
      <c r="D23" s="39">
        <v>1</v>
      </c>
      <c r="E23" s="25" t="s">
        <v>149</v>
      </c>
      <c r="F23" s="40">
        <v>842.75</v>
      </c>
      <c r="G23" s="41"/>
      <c r="H23" s="41"/>
      <c r="I23" s="40" t="s">
        <v>38</v>
      </c>
      <c r="J23" s="43">
        <f t="shared" si="0"/>
        <v>1</v>
      </c>
      <c r="K23" s="44" t="s">
        <v>39</v>
      </c>
      <c r="L23" s="44" t="s">
        <v>4</v>
      </c>
      <c r="M23" s="77"/>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842.75</v>
      </c>
      <c r="BB23" s="48">
        <f t="shared" si="2"/>
        <v>842.75</v>
      </c>
      <c r="BC23" s="36" t="str">
        <f t="shared" si="3"/>
        <v>INR  Eight Hundred &amp; Forty Two  and Paise Seventy Five Only</v>
      </c>
      <c r="IA23" s="37">
        <v>7.01</v>
      </c>
      <c r="IB23" s="37" t="s">
        <v>62</v>
      </c>
      <c r="ID23" s="37">
        <v>1</v>
      </c>
      <c r="IE23" s="38" t="s">
        <v>149</v>
      </c>
      <c r="IF23" s="38" t="s">
        <v>34</v>
      </c>
      <c r="IG23" s="38" t="s">
        <v>43</v>
      </c>
      <c r="IH23" s="38">
        <v>10</v>
      </c>
      <c r="II23" s="38" t="s">
        <v>37</v>
      </c>
    </row>
    <row r="24" spans="1:243" s="37" customFormat="1" ht="168.75" customHeight="1">
      <c r="A24" s="22">
        <v>8</v>
      </c>
      <c r="B24" s="50" t="s">
        <v>63</v>
      </c>
      <c r="C24" s="23"/>
      <c r="D24" s="39">
        <v>52</v>
      </c>
      <c r="E24" s="25" t="s">
        <v>148</v>
      </c>
      <c r="F24" s="40">
        <v>505.9</v>
      </c>
      <c r="G24" s="41"/>
      <c r="H24" s="41"/>
      <c r="I24" s="40" t="s">
        <v>38</v>
      </c>
      <c r="J24" s="43">
        <f t="shared" si="0"/>
        <v>1</v>
      </c>
      <c r="K24" s="44" t="s">
        <v>39</v>
      </c>
      <c r="L24" s="44" t="s">
        <v>4</v>
      </c>
      <c r="M24" s="77"/>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26306.8</v>
      </c>
      <c r="BB24" s="48">
        <f t="shared" si="2"/>
        <v>26306.8</v>
      </c>
      <c r="BC24" s="36" t="str">
        <f t="shared" si="3"/>
        <v>INR  Twenty Six Thousand Three Hundred &amp; Six  and Paise Eighty Only</v>
      </c>
      <c r="IA24" s="37">
        <v>8</v>
      </c>
      <c r="IB24" s="37" t="s">
        <v>63</v>
      </c>
      <c r="ID24" s="37">
        <v>52</v>
      </c>
      <c r="IE24" s="38" t="s">
        <v>148</v>
      </c>
      <c r="IF24" s="38" t="s">
        <v>44</v>
      </c>
      <c r="IG24" s="38" t="s">
        <v>45</v>
      </c>
      <c r="IH24" s="38">
        <v>10</v>
      </c>
      <c r="II24" s="38" t="s">
        <v>37</v>
      </c>
    </row>
    <row r="25" spans="1:243" s="37" customFormat="1" ht="28.5" customHeight="1">
      <c r="A25" s="22">
        <v>9</v>
      </c>
      <c r="B25" s="36" t="s">
        <v>64</v>
      </c>
      <c r="C25" s="23"/>
      <c r="D25" s="24"/>
      <c r="E25" s="25"/>
      <c r="F25" s="26"/>
      <c r="G25" s="27"/>
      <c r="H25" s="27"/>
      <c r="I25" s="26"/>
      <c r="J25" s="28"/>
      <c r="K25" s="29"/>
      <c r="L25" s="29"/>
      <c r="M25" s="30"/>
      <c r="N25" s="31"/>
      <c r="O25" s="31"/>
      <c r="P25" s="32"/>
      <c r="Q25" s="31"/>
      <c r="R25" s="31"/>
      <c r="S25" s="32"/>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4"/>
      <c r="BB25" s="35"/>
      <c r="BC25" s="36"/>
      <c r="IA25" s="37">
        <v>9</v>
      </c>
      <c r="IB25" s="80" t="s">
        <v>64</v>
      </c>
      <c r="IE25" s="38"/>
      <c r="IF25" s="38" t="s">
        <v>34</v>
      </c>
      <c r="IG25" s="38" t="s">
        <v>35</v>
      </c>
      <c r="IH25" s="38">
        <v>10</v>
      </c>
      <c r="II25" s="38" t="s">
        <v>36</v>
      </c>
    </row>
    <row r="26" spans="1:243" s="37" customFormat="1" ht="26.25" customHeight="1">
      <c r="A26" s="22">
        <v>9.01</v>
      </c>
      <c r="B26" s="36" t="s">
        <v>65</v>
      </c>
      <c r="C26" s="23"/>
      <c r="D26" s="39">
        <v>142</v>
      </c>
      <c r="E26" s="25" t="s">
        <v>148</v>
      </c>
      <c r="F26" s="40">
        <v>180.85</v>
      </c>
      <c r="G26" s="41"/>
      <c r="H26" s="41"/>
      <c r="I26" s="40" t="s">
        <v>38</v>
      </c>
      <c r="J26" s="43">
        <f t="shared" si="0"/>
        <v>1</v>
      </c>
      <c r="K26" s="44" t="s">
        <v>39</v>
      </c>
      <c r="L26" s="44" t="s">
        <v>4</v>
      </c>
      <c r="M26" s="77"/>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1"/>
        <v>25680.7</v>
      </c>
      <c r="BB26" s="48">
        <f t="shared" si="2"/>
        <v>25680.7</v>
      </c>
      <c r="BC26" s="36" t="str">
        <f t="shared" si="3"/>
        <v>INR  Twenty Five Thousand Six Hundred &amp; Eighty  and Paise Seventy Only</v>
      </c>
      <c r="IA26" s="37">
        <v>9.01</v>
      </c>
      <c r="IB26" s="37" t="s">
        <v>65</v>
      </c>
      <c r="ID26" s="37">
        <v>142</v>
      </c>
      <c r="IE26" s="38" t="s">
        <v>148</v>
      </c>
      <c r="IF26" s="38" t="s">
        <v>40</v>
      </c>
      <c r="IG26" s="38" t="s">
        <v>35</v>
      </c>
      <c r="IH26" s="38">
        <v>123.223</v>
      </c>
      <c r="II26" s="38" t="s">
        <v>37</v>
      </c>
    </row>
    <row r="27" spans="1:243" s="37" customFormat="1" ht="45" customHeight="1">
      <c r="A27" s="22">
        <v>10</v>
      </c>
      <c r="B27" s="36" t="s">
        <v>67</v>
      </c>
      <c r="C27" s="23"/>
      <c r="D27" s="24"/>
      <c r="E27" s="25"/>
      <c r="F27" s="26"/>
      <c r="G27" s="27"/>
      <c r="H27" s="27"/>
      <c r="I27" s="26"/>
      <c r="J27" s="28"/>
      <c r="K27" s="29"/>
      <c r="L27" s="29"/>
      <c r="M27" s="30"/>
      <c r="N27" s="31"/>
      <c r="O27" s="31"/>
      <c r="P27" s="32"/>
      <c r="Q27" s="31"/>
      <c r="R27" s="31"/>
      <c r="S27" s="32"/>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4"/>
      <c r="BB27" s="35"/>
      <c r="BC27" s="36"/>
      <c r="IA27" s="37">
        <v>10</v>
      </c>
      <c r="IB27" s="80" t="s">
        <v>67</v>
      </c>
      <c r="IE27" s="38"/>
      <c r="IF27" s="38" t="s">
        <v>34</v>
      </c>
      <c r="IG27" s="38" t="s">
        <v>35</v>
      </c>
      <c r="IH27" s="38">
        <v>10</v>
      </c>
      <c r="II27" s="38" t="s">
        <v>36</v>
      </c>
    </row>
    <row r="28" spans="1:243" s="37" customFormat="1" ht="35.25" customHeight="1">
      <c r="A28" s="22">
        <v>10.01</v>
      </c>
      <c r="B28" s="36" t="s">
        <v>68</v>
      </c>
      <c r="C28" s="23"/>
      <c r="D28" s="39">
        <v>6</v>
      </c>
      <c r="E28" s="25" t="s">
        <v>149</v>
      </c>
      <c r="F28" s="40">
        <v>5481.95</v>
      </c>
      <c r="G28" s="41"/>
      <c r="H28" s="41"/>
      <c r="I28" s="40" t="s">
        <v>38</v>
      </c>
      <c r="J28" s="43">
        <f>IF(I28="Less(-)",-1,1)</f>
        <v>1</v>
      </c>
      <c r="K28" s="44" t="s">
        <v>39</v>
      </c>
      <c r="L28" s="44" t="s">
        <v>4</v>
      </c>
      <c r="M28" s="77"/>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total_amount_ba($B$2,$D$2,D28,F28,J28,K28,M28)</f>
        <v>32891.7</v>
      </c>
      <c r="BB28" s="48">
        <f>BA28+SUM(N28:AZ28)</f>
        <v>32891.7</v>
      </c>
      <c r="BC28" s="36" t="str">
        <f>SpellNumber(L28,BB28)</f>
        <v>INR  Thirty Two Thousand Eight Hundred &amp; Ninety One  and Paise Seventy Only</v>
      </c>
      <c r="IA28" s="37">
        <v>10.01</v>
      </c>
      <c r="IB28" s="37" t="s">
        <v>68</v>
      </c>
      <c r="ID28" s="37">
        <v>6</v>
      </c>
      <c r="IE28" s="38" t="s">
        <v>149</v>
      </c>
      <c r="IF28" s="38" t="s">
        <v>40</v>
      </c>
      <c r="IG28" s="38" t="s">
        <v>35</v>
      </c>
      <c r="IH28" s="38">
        <v>123.223</v>
      </c>
      <c r="II28" s="38" t="s">
        <v>37</v>
      </c>
    </row>
    <row r="29" spans="1:243" s="37" customFormat="1" ht="35.25" customHeight="1">
      <c r="A29" s="22">
        <v>10.02</v>
      </c>
      <c r="B29" s="36" t="s">
        <v>69</v>
      </c>
      <c r="C29" s="23"/>
      <c r="D29" s="39">
        <v>2</v>
      </c>
      <c r="E29" s="25" t="s">
        <v>149</v>
      </c>
      <c r="F29" s="40">
        <v>4478.15</v>
      </c>
      <c r="G29" s="41"/>
      <c r="H29" s="41"/>
      <c r="I29" s="40" t="s">
        <v>38</v>
      </c>
      <c r="J29" s="43">
        <f>IF(I29="Less(-)",-1,1)</f>
        <v>1</v>
      </c>
      <c r="K29" s="44" t="s">
        <v>39</v>
      </c>
      <c r="L29" s="44" t="s">
        <v>4</v>
      </c>
      <c r="M29" s="77"/>
      <c r="N29" s="41"/>
      <c r="O29" s="41"/>
      <c r="P29" s="45"/>
      <c r="Q29" s="41"/>
      <c r="R29" s="41"/>
      <c r="S29" s="45"/>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total_amount_ba($B$2,$D$2,D29,F29,J29,K29,M29)</f>
        <v>8956.3</v>
      </c>
      <c r="BB29" s="48">
        <f>BA29+SUM(N29:AZ29)</f>
        <v>8956.3</v>
      </c>
      <c r="BC29" s="36" t="str">
        <f>SpellNumber(L29,BB29)</f>
        <v>INR  Eight Thousand Nine Hundred &amp; Fifty Six  and Paise Thirty Only</v>
      </c>
      <c r="IA29" s="37">
        <v>10.02</v>
      </c>
      <c r="IB29" s="37" t="s">
        <v>69</v>
      </c>
      <c r="ID29" s="37">
        <v>2</v>
      </c>
      <c r="IE29" s="38" t="s">
        <v>149</v>
      </c>
      <c r="IF29" s="38" t="s">
        <v>40</v>
      </c>
      <c r="IG29" s="38" t="s">
        <v>35</v>
      </c>
      <c r="IH29" s="38">
        <v>123.223</v>
      </c>
      <c r="II29" s="38" t="s">
        <v>37</v>
      </c>
    </row>
    <row r="30" spans="1:243" s="37" customFormat="1" ht="24.75" customHeight="1">
      <c r="A30" s="22">
        <v>11</v>
      </c>
      <c r="B30" s="36" t="s">
        <v>70</v>
      </c>
      <c r="C30" s="23"/>
      <c r="D30" s="24"/>
      <c r="E30" s="25"/>
      <c r="F30" s="26"/>
      <c r="G30" s="27"/>
      <c r="H30" s="27"/>
      <c r="I30" s="26"/>
      <c r="J30" s="28"/>
      <c r="K30" s="29"/>
      <c r="L30" s="29"/>
      <c r="M30" s="30"/>
      <c r="N30" s="31"/>
      <c r="O30" s="31"/>
      <c r="P30" s="32"/>
      <c r="Q30" s="31"/>
      <c r="R30" s="31"/>
      <c r="S30" s="32"/>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4"/>
      <c r="BB30" s="35"/>
      <c r="BC30" s="36"/>
      <c r="IA30" s="37">
        <v>11</v>
      </c>
      <c r="IB30" s="80" t="s">
        <v>70</v>
      </c>
      <c r="IE30" s="38"/>
      <c r="IF30" s="38" t="s">
        <v>34</v>
      </c>
      <c r="IG30" s="38" t="s">
        <v>35</v>
      </c>
      <c r="IH30" s="38">
        <v>10</v>
      </c>
      <c r="II30" s="38" t="s">
        <v>36</v>
      </c>
    </row>
    <row r="31" spans="1:243" s="37" customFormat="1" ht="28.5">
      <c r="A31" s="22">
        <v>11.01</v>
      </c>
      <c r="B31" s="36" t="s">
        <v>71</v>
      </c>
      <c r="C31" s="23"/>
      <c r="D31" s="39">
        <v>132</v>
      </c>
      <c r="E31" s="25" t="s">
        <v>150</v>
      </c>
      <c r="F31" s="40">
        <v>921.65</v>
      </c>
      <c r="G31" s="41"/>
      <c r="H31" s="41"/>
      <c r="I31" s="40" t="s">
        <v>38</v>
      </c>
      <c r="J31" s="43">
        <f>IF(I31="Less(-)",-1,1)</f>
        <v>1</v>
      </c>
      <c r="K31" s="44" t="s">
        <v>39</v>
      </c>
      <c r="L31" s="44" t="s">
        <v>4</v>
      </c>
      <c r="M31" s="77"/>
      <c r="N31" s="41"/>
      <c r="O31" s="41"/>
      <c r="P31" s="45"/>
      <c r="Q31" s="41"/>
      <c r="R31" s="41"/>
      <c r="S31" s="45"/>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total_amount_ba($B$2,$D$2,D31,F31,J31,K31,M31)</f>
        <v>121657.8</v>
      </c>
      <c r="BB31" s="48">
        <f>BA31+SUM(N31:AZ31)</f>
        <v>121657.8</v>
      </c>
      <c r="BC31" s="36" t="str">
        <f>SpellNumber(L31,BB31)</f>
        <v>INR  One Lakh Twenty One Thousand Six Hundred &amp; Fifty Seven  and Paise Eighty Only</v>
      </c>
      <c r="IA31" s="37">
        <v>11.01</v>
      </c>
      <c r="IB31" s="37" t="s">
        <v>71</v>
      </c>
      <c r="ID31" s="37">
        <v>132</v>
      </c>
      <c r="IE31" s="38" t="s">
        <v>150</v>
      </c>
      <c r="IF31" s="38" t="s">
        <v>40</v>
      </c>
      <c r="IG31" s="38" t="s">
        <v>35</v>
      </c>
      <c r="IH31" s="38">
        <v>123.223</v>
      </c>
      <c r="II31" s="38" t="s">
        <v>37</v>
      </c>
    </row>
    <row r="32" spans="1:243" s="37" customFormat="1" ht="24.75" customHeight="1">
      <c r="A32" s="22">
        <v>12</v>
      </c>
      <c r="B32" s="36" t="s">
        <v>72</v>
      </c>
      <c r="C32" s="23"/>
      <c r="D32" s="24"/>
      <c r="E32" s="25"/>
      <c r="F32" s="26"/>
      <c r="G32" s="27"/>
      <c r="H32" s="27"/>
      <c r="I32" s="26"/>
      <c r="J32" s="28"/>
      <c r="K32" s="29"/>
      <c r="L32" s="29"/>
      <c r="M32" s="30"/>
      <c r="N32" s="31"/>
      <c r="O32" s="31"/>
      <c r="P32" s="32"/>
      <c r="Q32" s="31"/>
      <c r="R32" s="31"/>
      <c r="S32" s="32"/>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4"/>
      <c r="BB32" s="35"/>
      <c r="BC32" s="36"/>
      <c r="IA32" s="37">
        <v>12</v>
      </c>
      <c r="IB32" s="80" t="s">
        <v>72</v>
      </c>
      <c r="IE32" s="38"/>
      <c r="IF32" s="38" t="s">
        <v>34</v>
      </c>
      <c r="IG32" s="38" t="s">
        <v>35</v>
      </c>
      <c r="IH32" s="38">
        <v>10</v>
      </c>
      <c r="II32" s="38" t="s">
        <v>36</v>
      </c>
    </row>
    <row r="33" spans="1:243" s="37" customFormat="1" ht="28.5">
      <c r="A33" s="22">
        <v>12.01</v>
      </c>
      <c r="B33" s="50" t="s">
        <v>73</v>
      </c>
      <c r="C33" s="23"/>
      <c r="D33" s="39">
        <v>8</v>
      </c>
      <c r="E33" s="25" t="s">
        <v>151</v>
      </c>
      <c r="F33" s="40">
        <v>351.2</v>
      </c>
      <c r="G33" s="41"/>
      <c r="H33" s="41"/>
      <c r="I33" s="40" t="s">
        <v>38</v>
      </c>
      <c r="J33" s="43">
        <f t="shared" si="0"/>
        <v>1</v>
      </c>
      <c r="K33" s="44" t="s">
        <v>39</v>
      </c>
      <c r="L33" s="44" t="s">
        <v>4</v>
      </c>
      <c r="M33" s="77"/>
      <c r="N33" s="41"/>
      <c r="O33" s="41"/>
      <c r="P33" s="45"/>
      <c r="Q33" s="41"/>
      <c r="R33" s="41"/>
      <c r="S33" s="45"/>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1"/>
        <v>2809.6</v>
      </c>
      <c r="BB33" s="48">
        <f t="shared" si="2"/>
        <v>2809.6</v>
      </c>
      <c r="BC33" s="36" t="str">
        <f t="shared" si="3"/>
        <v>INR  Two Thousand Eight Hundred &amp; Nine  and Paise Sixty Only</v>
      </c>
      <c r="IA33" s="37">
        <v>12.01</v>
      </c>
      <c r="IB33" s="37" t="s">
        <v>73</v>
      </c>
      <c r="ID33" s="37">
        <v>8</v>
      </c>
      <c r="IE33" s="38" t="s">
        <v>151</v>
      </c>
      <c r="IF33" s="38" t="s">
        <v>34</v>
      </c>
      <c r="IG33" s="38" t="s">
        <v>43</v>
      </c>
      <c r="IH33" s="38">
        <v>10</v>
      </c>
      <c r="II33" s="38" t="s">
        <v>37</v>
      </c>
    </row>
    <row r="34" spans="1:243" s="37" customFormat="1" ht="42.75" customHeight="1">
      <c r="A34" s="22">
        <v>13</v>
      </c>
      <c r="B34" s="36" t="s">
        <v>74</v>
      </c>
      <c r="C34" s="23"/>
      <c r="D34" s="39"/>
      <c r="E34" s="25"/>
      <c r="F34" s="40"/>
      <c r="G34" s="41"/>
      <c r="H34" s="41"/>
      <c r="I34" s="40"/>
      <c r="J34" s="43"/>
      <c r="K34" s="44"/>
      <c r="L34" s="44"/>
      <c r="M34" s="51"/>
      <c r="N34" s="41"/>
      <c r="O34" s="41"/>
      <c r="P34" s="45"/>
      <c r="Q34" s="41"/>
      <c r="R34" s="41"/>
      <c r="S34" s="45"/>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c r="BB34" s="48"/>
      <c r="BC34" s="36"/>
      <c r="IA34" s="37">
        <v>13</v>
      </c>
      <c r="IB34" s="80" t="s">
        <v>74</v>
      </c>
      <c r="IE34" s="38"/>
      <c r="IF34" s="38" t="s">
        <v>44</v>
      </c>
      <c r="IG34" s="38" t="s">
        <v>45</v>
      </c>
      <c r="IH34" s="38">
        <v>10</v>
      </c>
      <c r="II34" s="38" t="s">
        <v>37</v>
      </c>
    </row>
    <row r="35" spans="1:243" s="37" customFormat="1" ht="28.5">
      <c r="A35" s="22">
        <v>13.01</v>
      </c>
      <c r="B35" s="36" t="s">
        <v>75</v>
      </c>
      <c r="C35" s="23"/>
      <c r="D35" s="39">
        <v>66</v>
      </c>
      <c r="E35" s="25" t="s">
        <v>151</v>
      </c>
      <c r="F35" s="40">
        <v>309.95</v>
      </c>
      <c r="G35" s="41"/>
      <c r="H35" s="41"/>
      <c r="I35" s="40" t="s">
        <v>38</v>
      </c>
      <c r="J35" s="43">
        <f>IF(I35="Less(-)",-1,1)</f>
        <v>1</v>
      </c>
      <c r="K35" s="44" t="s">
        <v>39</v>
      </c>
      <c r="L35" s="44" t="s">
        <v>4</v>
      </c>
      <c r="M35" s="77"/>
      <c r="N35" s="41"/>
      <c r="O35" s="41"/>
      <c r="P35" s="45"/>
      <c r="Q35" s="41"/>
      <c r="R35" s="41"/>
      <c r="S35" s="45"/>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total_amount_ba($B$2,$D$2,D35,F35,J35,K35,M35)</f>
        <v>20456.7</v>
      </c>
      <c r="BB35" s="48">
        <f>BA35+SUM(N35:AZ35)</f>
        <v>20456.7</v>
      </c>
      <c r="BC35" s="36" t="str">
        <f>SpellNumber(L35,BB35)</f>
        <v>INR  Twenty Thousand Four Hundred &amp; Fifty Six  and Paise Seventy Only</v>
      </c>
      <c r="IA35" s="37">
        <v>13.01</v>
      </c>
      <c r="IB35" s="37" t="s">
        <v>75</v>
      </c>
      <c r="ID35" s="37">
        <v>66</v>
      </c>
      <c r="IE35" s="38" t="s">
        <v>151</v>
      </c>
      <c r="IF35" s="38" t="s">
        <v>40</v>
      </c>
      <c r="IG35" s="38" t="s">
        <v>35</v>
      </c>
      <c r="IH35" s="38">
        <v>123.223</v>
      </c>
      <c r="II35" s="38" t="s">
        <v>37</v>
      </c>
    </row>
    <row r="36" spans="1:243" s="37" customFormat="1" ht="38.25" customHeight="1">
      <c r="A36" s="22">
        <v>14</v>
      </c>
      <c r="B36" s="36" t="s">
        <v>76</v>
      </c>
      <c r="C36" s="23"/>
      <c r="D36" s="39"/>
      <c r="E36" s="25"/>
      <c r="F36" s="40"/>
      <c r="G36" s="41"/>
      <c r="H36" s="41"/>
      <c r="I36" s="40"/>
      <c r="J36" s="43"/>
      <c r="K36" s="44"/>
      <c r="L36" s="44"/>
      <c r="M36" s="51"/>
      <c r="N36" s="41"/>
      <c r="O36" s="41"/>
      <c r="P36" s="45"/>
      <c r="Q36" s="41"/>
      <c r="R36" s="41"/>
      <c r="S36" s="45"/>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c r="BB36" s="48"/>
      <c r="BC36" s="36"/>
      <c r="IA36" s="37">
        <v>14</v>
      </c>
      <c r="IB36" s="80" t="s">
        <v>76</v>
      </c>
      <c r="IE36" s="38"/>
      <c r="IF36" s="38" t="s">
        <v>44</v>
      </c>
      <c r="IG36" s="38" t="s">
        <v>45</v>
      </c>
      <c r="IH36" s="38">
        <v>10</v>
      </c>
      <c r="II36" s="38" t="s">
        <v>37</v>
      </c>
    </row>
    <row r="37" spans="1:243" s="37" customFormat="1" ht="28.5">
      <c r="A37" s="22">
        <v>14.01</v>
      </c>
      <c r="B37" s="36" t="s">
        <v>77</v>
      </c>
      <c r="C37" s="23"/>
      <c r="D37" s="39">
        <v>18</v>
      </c>
      <c r="E37" s="25" t="s">
        <v>151</v>
      </c>
      <c r="F37" s="40">
        <v>384.9</v>
      </c>
      <c r="G37" s="41"/>
      <c r="H37" s="41"/>
      <c r="I37" s="40" t="s">
        <v>38</v>
      </c>
      <c r="J37" s="43">
        <f>IF(I37="Less(-)",-1,1)</f>
        <v>1</v>
      </c>
      <c r="K37" s="44" t="s">
        <v>39</v>
      </c>
      <c r="L37" s="44" t="s">
        <v>4</v>
      </c>
      <c r="M37" s="77"/>
      <c r="N37" s="41"/>
      <c r="O37" s="41"/>
      <c r="P37" s="45"/>
      <c r="Q37" s="41"/>
      <c r="R37" s="41"/>
      <c r="S37" s="45"/>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total_amount_ba($B$2,$D$2,D37,F37,J37,K37,M37)</f>
        <v>6928.2</v>
      </c>
      <c r="BB37" s="48">
        <f>BA37+SUM(N37:AZ37)</f>
        <v>6928.2</v>
      </c>
      <c r="BC37" s="36" t="str">
        <f>SpellNumber(L37,BB37)</f>
        <v>INR  Six Thousand Nine Hundred &amp; Twenty Eight  and Paise Twenty Only</v>
      </c>
      <c r="IA37" s="37">
        <v>14.01</v>
      </c>
      <c r="IB37" s="37" t="s">
        <v>77</v>
      </c>
      <c r="ID37" s="37">
        <v>18</v>
      </c>
      <c r="IE37" s="38" t="s">
        <v>151</v>
      </c>
      <c r="IF37" s="38" t="s">
        <v>41</v>
      </c>
      <c r="IG37" s="38" t="s">
        <v>42</v>
      </c>
      <c r="IH37" s="38">
        <v>213</v>
      </c>
      <c r="II37" s="38" t="s">
        <v>37</v>
      </c>
    </row>
    <row r="38" spans="1:243" s="37" customFormat="1" ht="31.5" customHeight="1">
      <c r="A38" s="22">
        <v>15</v>
      </c>
      <c r="B38" s="36" t="s">
        <v>78</v>
      </c>
      <c r="C38" s="23"/>
      <c r="D38" s="39"/>
      <c r="E38" s="25"/>
      <c r="F38" s="40"/>
      <c r="G38" s="41"/>
      <c r="H38" s="41"/>
      <c r="I38" s="40"/>
      <c r="J38" s="43"/>
      <c r="K38" s="44"/>
      <c r="L38" s="44"/>
      <c r="M38" s="51"/>
      <c r="N38" s="41"/>
      <c r="O38" s="41"/>
      <c r="P38" s="45"/>
      <c r="Q38" s="41"/>
      <c r="R38" s="41"/>
      <c r="S38" s="45"/>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c r="BB38" s="48"/>
      <c r="BC38" s="36"/>
      <c r="IA38" s="37">
        <v>15</v>
      </c>
      <c r="IB38" s="80" t="s">
        <v>78</v>
      </c>
      <c r="IE38" s="38"/>
      <c r="IF38" s="38" t="s">
        <v>44</v>
      </c>
      <c r="IG38" s="38" t="s">
        <v>45</v>
      </c>
      <c r="IH38" s="38">
        <v>10</v>
      </c>
      <c r="II38" s="38" t="s">
        <v>37</v>
      </c>
    </row>
    <row r="39" spans="1:243" s="37" customFormat="1" ht="28.5">
      <c r="A39" s="22">
        <v>15.01</v>
      </c>
      <c r="B39" s="50" t="s">
        <v>79</v>
      </c>
      <c r="C39" s="23"/>
      <c r="D39" s="39">
        <v>26</v>
      </c>
      <c r="E39" s="25" t="s">
        <v>151</v>
      </c>
      <c r="F39" s="40">
        <v>334.95</v>
      </c>
      <c r="G39" s="41"/>
      <c r="H39" s="41"/>
      <c r="I39" s="40" t="s">
        <v>38</v>
      </c>
      <c r="J39" s="43">
        <f>IF(I39="Less(-)",-1,1)</f>
        <v>1</v>
      </c>
      <c r="K39" s="44" t="s">
        <v>39</v>
      </c>
      <c r="L39" s="44" t="s">
        <v>4</v>
      </c>
      <c r="M39" s="77"/>
      <c r="N39" s="41"/>
      <c r="O39" s="41"/>
      <c r="P39" s="45"/>
      <c r="Q39" s="41"/>
      <c r="R39" s="41"/>
      <c r="S39" s="45"/>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total_amount_ba($B$2,$D$2,D39,F39,J39,K39,M39)</f>
        <v>8708.7</v>
      </c>
      <c r="BB39" s="48">
        <f>BA39+SUM(N39:AZ39)</f>
        <v>8708.7</v>
      </c>
      <c r="BC39" s="36" t="str">
        <f>SpellNumber(L39,BB39)</f>
        <v>INR  Eight Thousand Seven Hundred &amp; Eight  and Paise Seventy Only</v>
      </c>
      <c r="IA39" s="37">
        <v>15.01</v>
      </c>
      <c r="IB39" s="37" t="s">
        <v>79</v>
      </c>
      <c r="ID39" s="37">
        <v>26</v>
      </c>
      <c r="IE39" s="38" t="s">
        <v>151</v>
      </c>
      <c r="IF39" s="38" t="s">
        <v>34</v>
      </c>
      <c r="IG39" s="38" t="s">
        <v>43</v>
      </c>
      <c r="IH39" s="38">
        <v>10</v>
      </c>
      <c r="II39" s="38" t="s">
        <v>37</v>
      </c>
    </row>
    <row r="40" spans="1:243" s="37" customFormat="1" ht="25.5" customHeight="1">
      <c r="A40" s="22">
        <v>16</v>
      </c>
      <c r="B40" s="36" t="s">
        <v>80</v>
      </c>
      <c r="C40" s="23"/>
      <c r="D40" s="39"/>
      <c r="E40" s="25"/>
      <c r="F40" s="40"/>
      <c r="G40" s="41"/>
      <c r="H40" s="41"/>
      <c r="I40" s="40"/>
      <c r="J40" s="43"/>
      <c r="K40" s="44"/>
      <c r="L40" s="44"/>
      <c r="M40" s="51"/>
      <c r="N40" s="41"/>
      <c r="O40" s="41"/>
      <c r="P40" s="45"/>
      <c r="Q40" s="41"/>
      <c r="R40" s="41"/>
      <c r="S40" s="45"/>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c r="BB40" s="48"/>
      <c r="BC40" s="36"/>
      <c r="IA40" s="37">
        <v>16</v>
      </c>
      <c r="IB40" s="80" t="s">
        <v>80</v>
      </c>
      <c r="IE40" s="38"/>
      <c r="IF40" s="38" t="s">
        <v>44</v>
      </c>
      <c r="IG40" s="38" t="s">
        <v>45</v>
      </c>
      <c r="IH40" s="38">
        <v>10</v>
      </c>
      <c r="II40" s="38" t="s">
        <v>37</v>
      </c>
    </row>
    <row r="41" spans="1:243" s="37" customFormat="1" ht="25.5" customHeight="1">
      <c r="A41" s="22">
        <v>16.01</v>
      </c>
      <c r="B41" s="36" t="s">
        <v>81</v>
      </c>
      <c r="C41" s="23"/>
      <c r="D41" s="39"/>
      <c r="E41" s="25"/>
      <c r="F41" s="40"/>
      <c r="G41" s="41"/>
      <c r="H41" s="41"/>
      <c r="I41" s="40"/>
      <c r="J41" s="43"/>
      <c r="K41" s="44"/>
      <c r="L41" s="44"/>
      <c r="M41" s="51"/>
      <c r="N41" s="41"/>
      <c r="O41" s="41"/>
      <c r="P41" s="45"/>
      <c r="Q41" s="41"/>
      <c r="R41" s="41"/>
      <c r="S41" s="45"/>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c r="BB41" s="48"/>
      <c r="BC41" s="36"/>
      <c r="IA41" s="37">
        <v>16.01</v>
      </c>
      <c r="IB41" s="80" t="s">
        <v>81</v>
      </c>
      <c r="IE41" s="38"/>
      <c r="IF41" s="38" t="s">
        <v>44</v>
      </c>
      <c r="IG41" s="38" t="s">
        <v>45</v>
      </c>
      <c r="IH41" s="38">
        <v>10</v>
      </c>
      <c r="II41" s="38" t="s">
        <v>37</v>
      </c>
    </row>
    <row r="42" spans="1:243" s="37" customFormat="1" ht="28.5">
      <c r="A42" s="22">
        <v>16.02</v>
      </c>
      <c r="B42" s="36" t="s">
        <v>82</v>
      </c>
      <c r="C42" s="23"/>
      <c r="D42" s="39">
        <v>15</v>
      </c>
      <c r="E42" s="25" t="s">
        <v>151</v>
      </c>
      <c r="F42" s="40">
        <v>747.3</v>
      </c>
      <c r="G42" s="41"/>
      <c r="H42" s="52"/>
      <c r="I42" s="40" t="s">
        <v>38</v>
      </c>
      <c r="J42" s="43">
        <f>IF(I42="Less(-)",-1,1)</f>
        <v>1</v>
      </c>
      <c r="K42" s="44" t="s">
        <v>39</v>
      </c>
      <c r="L42" s="44" t="s">
        <v>4</v>
      </c>
      <c r="M42" s="77"/>
      <c r="N42" s="41"/>
      <c r="O42" s="41"/>
      <c r="P42" s="45"/>
      <c r="Q42" s="41"/>
      <c r="R42" s="41"/>
      <c r="S42" s="45"/>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total_amount_ba($B$2,$D$2,D42,F42,J42,K42,M42)</f>
        <v>11209.5</v>
      </c>
      <c r="BB42" s="48">
        <f>BA42+SUM(N42:AZ42)</f>
        <v>11209.5</v>
      </c>
      <c r="BC42" s="36" t="str">
        <f>SpellNumber(L42,BB42)</f>
        <v>INR  Eleven Thousand Two Hundred &amp; Nine  and Paise Fifty Only</v>
      </c>
      <c r="IA42" s="37">
        <v>16.02</v>
      </c>
      <c r="IB42" s="37" t="s">
        <v>82</v>
      </c>
      <c r="ID42" s="37">
        <v>15</v>
      </c>
      <c r="IE42" s="38" t="s">
        <v>151</v>
      </c>
      <c r="IF42" s="38" t="s">
        <v>44</v>
      </c>
      <c r="IG42" s="38" t="s">
        <v>45</v>
      </c>
      <c r="IH42" s="38">
        <v>10</v>
      </c>
      <c r="II42" s="38" t="s">
        <v>37</v>
      </c>
    </row>
    <row r="43" spans="1:243" s="37" customFormat="1" ht="35.25" customHeight="1">
      <c r="A43" s="22">
        <v>17</v>
      </c>
      <c r="B43" s="36" t="s">
        <v>83</v>
      </c>
      <c r="C43" s="23"/>
      <c r="D43" s="39"/>
      <c r="E43" s="25"/>
      <c r="F43" s="40"/>
      <c r="G43" s="41"/>
      <c r="H43" s="41"/>
      <c r="I43" s="40"/>
      <c r="J43" s="43"/>
      <c r="K43" s="44"/>
      <c r="L43" s="44"/>
      <c r="M43" s="51"/>
      <c r="N43" s="41"/>
      <c r="O43" s="41"/>
      <c r="P43" s="45"/>
      <c r="Q43" s="41"/>
      <c r="R43" s="41"/>
      <c r="S43" s="45"/>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c r="BB43" s="48"/>
      <c r="BC43" s="36"/>
      <c r="IA43" s="37">
        <v>17</v>
      </c>
      <c r="IB43" s="80" t="s">
        <v>83</v>
      </c>
      <c r="IE43" s="38"/>
      <c r="IF43" s="38" t="s">
        <v>44</v>
      </c>
      <c r="IG43" s="38" t="s">
        <v>45</v>
      </c>
      <c r="IH43" s="38">
        <v>10</v>
      </c>
      <c r="II43" s="38" t="s">
        <v>37</v>
      </c>
    </row>
    <row r="44" spans="1:243" s="37" customFormat="1" ht="28.5" customHeight="1">
      <c r="A44" s="22">
        <v>17.01</v>
      </c>
      <c r="B44" s="36" t="s">
        <v>84</v>
      </c>
      <c r="C44" s="23"/>
      <c r="D44" s="39"/>
      <c r="E44" s="25"/>
      <c r="F44" s="40"/>
      <c r="G44" s="41"/>
      <c r="H44" s="41"/>
      <c r="I44" s="40"/>
      <c r="J44" s="43"/>
      <c r="K44" s="44"/>
      <c r="L44" s="44"/>
      <c r="M44" s="51"/>
      <c r="N44" s="41"/>
      <c r="O44" s="41"/>
      <c r="P44" s="45"/>
      <c r="Q44" s="41"/>
      <c r="R44" s="41"/>
      <c r="S44" s="45"/>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c r="BB44" s="48"/>
      <c r="BC44" s="36"/>
      <c r="IA44" s="37">
        <v>17.01</v>
      </c>
      <c r="IB44" s="37" t="s">
        <v>84</v>
      </c>
      <c r="IE44" s="38"/>
      <c r="IF44" s="38" t="s">
        <v>44</v>
      </c>
      <c r="IG44" s="38" t="s">
        <v>45</v>
      </c>
      <c r="IH44" s="38">
        <v>10</v>
      </c>
      <c r="II44" s="38" t="s">
        <v>37</v>
      </c>
    </row>
    <row r="45" spans="1:243" s="37" customFormat="1" ht="28.5">
      <c r="A45" s="22">
        <v>17.02</v>
      </c>
      <c r="B45" s="36" t="s">
        <v>85</v>
      </c>
      <c r="C45" s="23"/>
      <c r="D45" s="39">
        <v>15</v>
      </c>
      <c r="E45" s="53" t="s">
        <v>151</v>
      </c>
      <c r="F45" s="40">
        <v>623</v>
      </c>
      <c r="G45" s="54"/>
      <c r="H45" s="55"/>
      <c r="I45" s="40" t="s">
        <v>38</v>
      </c>
      <c r="J45" s="43">
        <f>IF(I45="Less(-)",-1,1)</f>
        <v>1</v>
      </c>
      <c r="K45" s="44" t="s">
        <v>39</v>
      </c>
      <c r="L45" s="44" t="s">
        <v>4</v>
      </c>
      <c r="M45" s="77"/>
      <c r="N45" s="41"/>
      <c r="O45" s="41"/>
      <c r="P45" s="46"/>
      <c r="Q45" s="41"/>
      <c r="R45" s="41"/>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total_amount_ba($B$2,$D$2,D45,F45,J45,K45,M45)</f>
        <v>9345</v>
      </c>
      <c r="BB45" s="48">
        <f>BA45+SUM(N45:AZ45)</f>
        <v>9345</v>
      </c>
      <c r="BC45" s="36" t="str">
        <f>SpellNumber(L45,BB45)</f>
        <v>INR  Nine Thousand Three Hundred &amp; Forty Five  Only</v>
      </c>
      <c r="IA45" s="37">
        <v>17.02</v>
      </c>
      <c r="IB45" s="37" t="s">
        <v>85</v>
      </c>
      <c r="ID45" s="37">
        <v>15</v>
      </c>
      <c r="IE45" s="38" t="s">
        <v>151</v>
      </c>
      <c r="IF45" s="38" t="s">
        <v>41</v>
      </c>
      <c r="IG45" s="38" t="s">
        <v>46</v>
      </c>
      <c r="IH45" s="38">
        <v>10</v>
      </c>
      <c r="II45" s="38" t="s">
        <v>37</v>
      </c>
    </row>
    <row r="46" spans="1:243" s="37" customFormat="1" ht="37.5" customHeight="1">
      <c r="A46" s="22">
        <v>18</v>
      </c>
      <c r="B46" s="36" t="s">
        <v>86</v>
      </c>
      <c r="C46" s="23"/>
      <c r="D46" s="39"/>
      <c r="E46" s="25"/>
      <c r="F46" s="40"/>
      <c r="G46" s="41"/>
      <c r="H46" s="41"/>
      <c r="I46" s="40"/>
      <c r="J46" s="43"/>
      <c r="K46" s="44"/>
      <c r="L46" s="44"/>
      <c r="M46" s="51"/>
      <c r="N46" s="41"/>
      <c r="O46" s="41"/>
      <c r="P46" s="45"/>
      <c r="Q46" s="41"/>
      <c r="R46" s="41"/>
      <c r="S46" s="45"/>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c r="BB46" s="48"/>
      <c r="BC46" s="36"/>
      <c r="IA46" s="37">
        <v>18</v>
      </c>
      <c r="IB46" s="80" t="s">
        <v>86</v>
      </c>
      <c r="IE46" s="38"/>
      <c r="IF46" s="38" t="s">
        <v>44</v>
      </c>
      <c r="IG46" s="38" t="s">
        <v>45</v>
      </c>
      <c r="IH46" s="38">
        <v>10</v>
      </c>
      <c r="II46" s="38" t="s">
        <v>37</v>
      </c>
    </row>
    <row r="47" spans="1:243" s="37" customFormat="1" ht="34.5" customHeight="1">
      <c r="A47" s="22">
        <v>18.01</v>
      </c>
      <c r="B47" s="36" t="s">
        <v>87</v>
      </c>
      <c r="C47" s="23"/>
      <c r="D47" s="39"/>
      <c r="E47" s="25"/>
      <c r="F47" s="40"/>
      <c r="G47" s="41"/>
      <c r="H47" s="41"/>
      <c r="I47" s="40"/>
      <c r="J47" s="43"/>
      <c r="K47" s="44"/>
      <c r="L47" s="44"/>
      <c r="M47" s="51"/>
      <c r="N47" s="41"/>
      <c r="O47" s="41"/>
      <c r="P47" s="45"/>
      <c r="Q47" s="41"/>
      <c r="R47" s="41"/>
      <c r="S47" s="45"/>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c r="BB47" s="48"/>
      <c r="BC47" s="36"/>
      <c r="IA47" s="37">
        <v>18.01</v>
      </c>
      <c r="IB47" s="80" t="s">
        <v>87</v>
      </c>
      <c r="IE47" s="38"/>
      <c r="IF47" s="38" t="s">
        <v>44</v>
      </c>
      <c r="IG47" s="38" t="s">
        <v>45</v>
      </c>
      <c r="IH47" s="38">
        <v>10</v>
      </c>
      <c r="II47" s="38" t="s">
        <v>37</v>
      </c>
    </row>
    <row r="48" spans="1:243" s="37" customFormat="1" ht="15">
      <c r="A48" s="22">
        <v>18.02</v>
      </c>
      <c r="B48" s="36" t="s">
        <v>88</v>
      </c>
      <c r="C48" s="23"/>
      <c r="D48" s="39">
        <v>40</v>
      </c>
      <c r="E48" s="53" t="s">
        <v>151</v>
      </c>
      <c r="F48" s="40">
        <v>575.4</v>
      </c>
      <c r="G48" s="54"/>
      <c r="H48" s="55"/>
      <c r="I48" s="40" t="s">
        <v>38</v>
      </c>
      <c r="J48" s="43">
        <f>IF(I48="Less(-)",-1,1)</f>
        <v>1</v>
      </c>
      <c r="K48" s="44" t="s">
        <v>39</v>
      </c>
      <c r="L48" s="44" t="s">
        <v>4</v>
      </c>
      <c r="M48" s="77"/>
      <c r="N48" s="41"/>
      <c r="O48" s="41"/>
      <c r="P48" s="46"/>
      <c r="Q48" s="41"/>
      <c r="R48" s="41"/>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total_amount_ba($B$2,$D$2,D48,F48,J48,K48,M48)</f>
        <v>23016</v>
      </c>
      <c r="BB48" s="48">
        <f>BA48+SUM(N48:AZ48)</f>
        <v>23016</v>
      </c>
      <c r="BC48" s="36" t="str">
        <f>SpellNumber(L48,BB48)</f>
        <v>INR  Twenty Three Thousand  &amp;Sixteen  Only</v>
      </c>
      <c r="IA48" s="37">
        <v>18.02</v>
      </c>
      <c r="IB48" s="37" t="s">
        <v>88</v>
      </c>
      <c r="ID48" s="37">
        <v>40</v>
      </c>
      <c r="IE48" s="38" t="s">
        <v>151</v>
      </c>
      <c r="IF48" s="38" t="s">
        <v>41</v>
      </c>
      <c r="IG48" s="38" t="s">
        <v>46</v>
      </c>
      <c r="IH48" s="38">
        <v>10</v>
      </c>
      <c r="II48" s="38" t="s">
        <v>37</v>
      </c>
    </row>
    <row r="49" spans="1:243" s="37" customFormat="1" ht="48" customHeight="1">
      <c r="A49" s="22">
        <v>19</v>
      </c>
      <c r="B49" s="36" t="s">
        <v>89</v>
      </c>
      <c r="C49" s="23"/>
      <c r="D49" s="39"/>
      <c r="E49" s="25"/>
      <c r="F49" s="40"/>
      <c r="G49" s="41"/>
      <c r="H49" s="41"/>
      <c r="I49" s="40"/>
      <c r="J49" s="43"/>
      <c r="K49" s="44"/>
      <c r="L49" s="44"/>
      <c r="M49" s="51"/>
      <c r="N49" s="41"/>
      <c r="O49" s="41"/>
      <c r="P49" s="45"/>
      <c r="Q49" s="41"/>
      <c r="R49" s="41"/>
      <c r="S49" s="45"/>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c r="BB49" s="48"/>
      <c r="BC49" s="36"/>
      <c r="IA49" s="37">
        <v>19</v>
      </c>
      <c r="IB49" s="80" t="s">
        <v>89</v>
      </c>
      <c r="IE49" s="38"/>
      <c r="IF49" s="38" t="s">
        <v>44</v>
      </c>
      <c r="IG49" s="38" t="s">
        <v>45</v>
      </c>
      <c r="IH49" s="38">
        <v>10</v>
      </c>
      <c r="II49" s="38" t="s">
        <v>37</v>
      </c>
    </row>
    <row r="50" spans="1:243" s="37" customFormat="1" ht="27.75" customHeight="1">
      <c r="A50" s="22">
        <v>19.01</v>
      </c>
      <c r="B50" s="36" t="s">
        <v>90</v>
      </c>
      <c r="C50" s="23"/>
      <c r="D50" s="39"/>
      <c r="E50" s="25"/>
      <c r="F50" s="40"/>
      <c r="G50" s="41"/>
      <c r="H50" s="41"/>
      <c r="I50" s="40"/>
      <c r="J50" s="43"/>
      <c r="K50" s="44"/>
      <c r="L50" s="44"/>
      <c r="M50" s="51"/>
      <c r="N50" s="41"/>
      <c r="O50" s="41"/>
      <c r="P50" s="45"/>
      <c r="Q50" s="41"/>
      <c r="R50" s="41"/>
      <c r="S50" s="45"/>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c r="BB50" s="48"/>
      <c r="BC50" s="36"/>
      <c r="IA50" s="37">
        <v>19.01</v>
      </c>
      <c r="IB50" s="80" t="s">
        <v>90</v>
      </c>
      <c r="IE50" s="38"/>
      <c r="IF50" s="38" t="s">
        <v>44</v>
      </c>
      <c r="IG50" s="38" t="s">
        <v>45</v>
      </c>
      <c r="IH50" s="38">
        <v>10</v>
      </c>
      <c r="II50" s="38" t="s">
        <v>37</v>
      </c>
    </row>
    <row r="51" spans="1:243" s="37" customFormat="1" ht="28.5">
      <c r="A51" s="22">
        <v>19.02</v>
      </c>
      <c r="B51" s="36" t="s">
        <v>91</v>
      </c>
      <c r="C51" s="23"/>
      <c r="D51" s="39">
        <v>16</v>
      </c>
      <c r="E51" s="53" t="s">
        <v>151</v>
      </c>
      <c r="F51" s="40">
        <v>1034.45</v>
      </c>
      <c r="G51" s="54"/>
      <c r="H51" s="55"/>
      <c r="I51" s="40" t="s">
        <v>38</v>
      </c>
      <c r="J51" s="43">
        <f>IF(I51="Less(-)",-1,1)</f>
        <v>1</v>
      </c>
      <c r="K51" s="44" t="s">
        <v>39</v>
      </c>
      <c r="L51" s="44" t="s">
        <v>4</v>
      </c>
      <c r="M51" s="77"/>
      <c r="N51" s="41"/>
      <c r="O51" s="41"/>
      <c r="P51" s="46"/>
      <c r="Q51" s="41"/>
      <c r="R51" s="41"/>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total_amount_ba($B$2,$D$2,D51,F51,J51,K51,M51)</f>
        <v>16551.2</v>
      </c>
      <c r="BB51" s="48">
        <f>BA51+SUM(N51:AZ51)</f>
        <v>16551.2</v>
      </c>
      <c r="BC51" s="36" t="str">
        <f>SpellNumber(L51,BB51)</f>
        <v>INR  Sixteen Thousand Five Hundred &amp; Fifty One  and Paise Twenty Only</v>
      </c>
      <c r="IA51" s="37">
        <v>19.02</v>
      </c>
      <c r="IB51" s="37" t="s">
        <v>91</v>
      </c>
      <c r="ID51" s="37">
        <v>16</v>
      </c>
      <c r="IE51" s="38" t="s">
        <v>151</v>
      </c>
      <c r="IF51" s="38" t="s">
        <v>41</v>
      </c>
      <c r="IG51" s="38" t="s">
        <v>46</v>
      </c>
      <c r="IH51" s="38">
        <v>10</v>
      </c>
      <c r="II51" s="38" t="s">
        <v>37</v>
      </c>
    </row>
    <row r="52" spans="1:243" s="37" customFormat="1" ht="28.5">
      <c r="A52" s="22">
        <v>20</v>
      </c>
      <c r="B52" s="36" t="s">
        <v>92</v>
      </c>
      <c r="C52" s="23"/>
      <c r="D52" s="39">
        <v>26</v>
      </c>
      <c r="E52" s="53" t="s">
        <v>151</v>
      </c>
      <c r="F52" s="40">
        <v>29.25</v>
      </c>
      <c r="G52" s="54"/>
      <c r="H52" s="55"/>
      <c r="I52" s="40" t="s">
        <v>38</v>
      </c>
      <c r="J52" s="43">
        <f>IF(I52="Less(-)",-1,1)</f>
        <v>1</v>
      </c>
      <c r="K52" s="44" t="s">
        <v>39</v>
      </c>
      <c r="L52" s="44" t="s">
        <v>4</v>
      </c>
      <c r="M52" s="77"/>
      <c r="N52" s="41"/>
      <c r="O52" s="41"/>
      <c r="P52" s="46"/>
      <c r="Q52" s="41"/>
      <c r="R52" s="41"/>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total_amount_ba($B$2,$D$2,D52,F52,J52,K52,M52)</f>
        <v>760.5</v>
      </c>
      <c r="BB52" s="48">
        <f>BA52+SUM(N52:AZ52)</f>
        <v>760.5</v>
      </c>
      <c r="BC52" s="36" t="str">
        <f>SpellNumber(L52,BB52)</f>
        <v>INR  Seven Hundred &amp; Sixty  and Paise Fifty Only</v>
      </c>
      <c r="IA52" s="37">
        <v>20</v>
      </c>
      <c r="IB52" s="37" t="s">
        <v>92</v>
      </c>
      <c r="ID52" s="37">
        <v>26</v>
      </c>
      <c r="IE52" s="38" t="s">
        <v>151</v>
      </c>
      <c r="IF52" s="38" t="s">
        <v>41</v>
      </c>
      <c r="IG52" s="38" t="s">
        <v>46</v>
      </c>
      <c r="IH52" s="38">
        <v>10</v>
      </c>
      <c r="II52" s="38" t="s">
        <v>37</v>
      </c>
    </row>
    <row r="53" spans="1:243" s="37" customFormat="1" ht="35.25" customHeight="1">
      <c r="A53" s="22">
        <v>21</v>
      </c>
      <c r="B53" s="36" t="s">
        <v>93</v>
      </c>
      <c r="C53" s="23"/>
      <c r="D53" s="39"/>
      <c r="E53" s="25"/>
      <c r="F53" s="40"/>
      <c r="G53" s="41"/>
      <c r="H53" s="41"/>
      <c r="I53" s="40"/>
      <c r="J53" s="43"/>
      <c r="K53" s="44"/>
      <c r="L53" s="44"/>
      <c r="M53" s="51"/>
      <c r="N53" s="41"/>
      <c r="O53" s="41"/>
      <c r="P53" s="45"/>
      <c r="Q53" s="41"/>
      <c r="R53" s="41"/>
      <c r="S53" s="45"/>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c r="BB53" s="48"/>
      <c r="BC53" s="36"/>
      <c r="IA53" s="37">
        <v>21</v>
      </c>
      <c r="IB53" s="80" t="s">
        <v>93</v>
      </c>
      <c r="IE53" s="38"/>
      <c r="IF53" s="38" t="s">
        <v>44</v>
      </c>
      <c r="IG53" s="38" t="s">
        <v>45</v>
      </c>
      <c r="IH53" s="38">
        <v>10</v>
      </c>
      <c r="II53" s="38" t="s">
        <v>37</v>
      </c>
    </row>
    <row r="54" spans="1:243" s="37" customFormat="1" ht="28.5" customHeight="1">
      <c r="A54" s="22">
        <v>21.01</v>
      </c>
      <c r="B54" s="36" t="s">
        <v>94</v>
      </c>
      <c r="C54" s="23"/>
      <c r="D54" s="39">
        <v>66</v>
      </c>
      <c r="E54" s="53" t="s">
        <v>151</v>
      </c>
      <c r="F54" s="40">
        <v>62</v>
      </c>
      <c r="G54" s="54"/>
      <c r="H54" s="55"/>
      <c r="I54" s="40" t="s">
        <v>38</v>
      </c>
      <c r="J54" s="43">
        <f>IF(I54="Less(-)",-1,1)</f>
        <v>1</v>
      </c>
      <c r="K54" s="44" t="s">
        <v>39</v>
      </c>
      <c r="L54" s="44" t="s">
        <v>4</v>
      </c>
      <c r="M54" s="77"/>
      <c r="N54" s="41"/>
      <c r="O54" s="41"/>
      <c r="P54" s="46"/>
      <c r="Q54" s="41"/>
      <c r="R54" s="41"/>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total_amount_ba($B$2,$D$2,D54,F54,J54,K54,M54)</f>
        <v>4092</v>
      </c>
      <c r="BB54" s="48">
        <f>BA54+SUM(N54:AZ54)</f>
        <v>4092</v>
      </c>
      <c r="BC54" s="36" t="str">
        <f>SpellNumber(L54,BB54)</f>
        <v>INR  Four Thousand  &amp;Ninety Two  Only</v>
      </c>
      <c r="IA54" s="37">
        <v>21.01</v>
      </c>
      <c r="IB54" s="37" t="s">
        <v>94</v>
      </c>
      <c r="ID54" s="37">
        <v>66</v>
      </c>
      <c r="IE54" s="38" t="s">
        <v>151</v>
      </c>
      <c r="IF54" s="38" t="s">
        <v>41</v>
      </c>
      <c r="IG54" s="38" t="s">
        <v>46</v>
      </c>
      <c r="IH54" s="38">
        <v>10</v>
      </c>
      <c r="II54" s="38" t="s">
        <v>37</v>
      </c>
    </row>
    <row r="55" spans="1:243" s="37" customFormat="1" ht="76.5" customHeight="1">
      <c r="A55" s="22">
        <v>22</v>
      </c>
      <c r="B55" s="36" t="s">
        <v>95</v>
      </c>
      <c r="C55" s="23"/>
      <c r="D55" s="24"/>
      <c r="E55" s="25"/>
      <c r="F55" s="26"/>
      <c r="G55" s="27"/>
      <c r="H55" s="27"/>
      <c r="I55" s="26"/>
      <c r="J55" s="28"/>
      <c r="K55" s="29"/>
      <c r="L55" s="29"/>
      <c r="M55" s="30"/>
      <c r="N55" s="31"/>
      <c r="O55" s="31"/>
      <c r="P55" s="32"/>
      <c r="Q55" s="31"/>
      <c r="R55" s="31"/>
      <c r="S55" s="32"/>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4"/>
      <c r="BB55" s="35"/>
      <c r="BC55" s="36"/>
      <c r="IA55" s="37">
        <v>22</v>
      </c>
      <c r="IB55" s="80" t="s">
        <v>95</v>
      </c>
      <c r="IE55" s="38"/>
      <c r="IF55" s="38" t="s">
        <v>34</v>
      </c>
      <c r="IG55" s="38" t="s">
        <v>35</v>
      </c>
      <c r="IH55" s="38">
        <v>10</v>
      </c>
      <c r="II55" s="38" t="s">
        <v>36</v>
      </c>
    </row>
    <row r="56" spans="1:243" s="37" customFormat="1" ht="33.75" customHeight="1">
      <c r="A56" s="22">
        <v>22.01</v>
      </c>
      <c r="B56" s="50" t="s">
        <v>96</v>
      </c>
      <c r="C56" s="23"/>
      <c r="D56" s="39">
        <v>14</v>
      </c>
      <c r="E56" s="25" t="s">
        <v>151</v>
      </c>
      <c r="F56" s="40">
        <v>3494.2</v>
      </c>
      <c r="G56" s="41"/>
      <c r="H56" s="41"/>
      <c r="I56" s="40" t="s">
        <v>38</v>
      </c>
      <c r="J56" s="43">
        <f>IF(I56="Less(-)",-1,1)</f>
        <v>1</v>
      </c>
      <c r="K56" s="44" t="s">
        <v>39</v>
      </c>
      <c r="L56" s="44" t="s">
        <v>4</v>
      </c>
      <c r="M56" s="77"/>
      <c r="N56" s="41"/>
      <c r="O56" s="41"/>
      <c r="P56" s="45"/>
      <c r="Q56" s="41"/>
      <c r="R56" s="41"/>
      <c r="S56" s="45"/>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7">
        <f>total_amount_ba($B$2,$D$2,D56,F56,J56,K56,M56)</f>
        <v>48918.8</v>
      </c>
      <c r="BB56" s="48">
        <f>BA56+SUM(N56:AZ56)</f>
        <v>48918.8</v>
      </c>
      <c r="BC56" s="36" t="str">
        <f>SpellNumber(L56,BB56)</f>
        <v>INR  Forty Eight Thousand Nine Hundred &amp; Eighteen  and Paise Eighty Only</v>
      </c>
      <c r="IA56" s="37">
        <v>22.01</v>
      </c>
      <c r="IB56" s="37" t="s">
        <v>96</v>
      </c>
      <c r="ID56" s="37">
        <v>14</v>
      </c>
      <c r="IE56" s="38" t="s">
        <v>151</v>
      </c>
      <c r="IF56" s="38" t="s">
        <v>34</v>
      </c>
      <c r="IG56" s="38" t="s">
        <v>43</v>
      </c>
      <c r="IH56" s="38">
        <v>10</v>
      </c>
      <c r="II56" s="38" t="s">
        <v>37</v>
      </c>
    </row>
    <row r="57" spans="1:243" s="37" customFormat="1" ht="78.75" customHeight="1">
      <c r="A57" s="22">
        <v>23</v>
      </c>
      <c r="B57" s="36" t="s">
        <v>97</v>
      </c>
      <c r="C57" s="23"/>
      <c r="D57" s="39"/>
      <c r="E57" s="25"/>
      <c r="F57" s="40"/>
      <c r="G57" s="41"/>
      <c r="H57" s="41"/>
      <c r="I57" s="40"/>
      <c r="J57" s="43"/>
      <c r="K57" s="44"/>
      <c r="L57" s="44"/>
      <c r="M57" s="51"/>
      <c r="N57" s="41"/>
      <c r="O57" s="41"/>
      <c r="P57" s="45"/>
      <c r="Q57" s="41"/>
      <c r="R57" s="41"/>
      <c r="S57" s="45"/>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c r="BB57" s="48"/>
      <c r="BC57" s="36"/>
      <c r="IA57" s="37">
        <v>23</v>
      </c>
      <c r="IB57" s="80" t="s">
        <v>97</v>
      </c>
      <c r="IE57" s="38"/>
      <c r="IF57" s="38" t="s">
        <v>44</v>
      </c>
      <c r="IG57" s="38" t="s">
        <v>45</v>
      </c>
      <c r="IH57" s="38">
        <v>10</v>
      </c>
      <c r="II57" s="38" t="s">
        <v>37</v>
      </c>
    </row>
    <row r="58" spans="1:243" s="37" customFormat="1" ht="28.5">
      <c r="A58" s="22">
        <v>23.01</v>
      </c>
      <c r="B58" s="36" t="s">
        <v>98</v>
      </c>
      <c r="C58" s="23"/>
      <c r="D58" s="39">
        <v>6</v>
      </c>
      <c r="E58" s="25" t="s">
        <v>37</v>
      </c>
      <c r="F58" s="40">
        <v>3418.7</v>
      </c>
      <c r="G58" s="41"/>
      <c r="H58" s="41"/>
      <c r="I58" s="40" t="s">
        <v>38</v>
      </c>
      <c r="J58" s="43">
        <f>IF(I58="Less(-)",-1,1)</f>
        <v>1</v>
      </c>
      <c r="K58" s="44" t="s">
        <v>39</v>
      </c>
      <c r="L58" s="44" t="s">
        <v>4</v>
      </c>
      <c r="M58" s="77"/>
      <c r="N58" s="41"/>
      <c r="O58" s="41"/>
      <c r="P58" s="45"/>
      <c r="Q58" s="41"/>
      <c r="R58" s="41"/>
      <c r="S58" s="45"/>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total_amount_ba($B$2,$D$2,D58,F58,J58,K58,M58)</f>
        <v>20512.2</v>
      </c>
      <c r="BB58" s="48">
        <f>BA58+SUM(N58:AZ58)</f>
        <v>20512.2</v>
      </c>
      <c r="BC58" s="36" t="str">
        <f>SpellNumber(L58,BB58)</f>
        <v>INR  Twenty Thousand Five Hundred &amp; Twelve  and Paise Twenty Only</v>
      </c>
      <c r="IA58" s="37">
        <v>23.01</v>
      </c>
      <c r="IB58" s="37" t="s">
        <v>98</v>
      </c>
      <c r="ID58" s="37">
        <v>6</v>
      </c>
      <c r="IE58" s="38" t="s">
        <v>37</v>
      </c>
      <c r="IF58" s="38" t="s">
        <v>40</v>
      </c>
      <c r="IG58" s="38" t="s">
        <v>35</v>
      </c>
      <c r="IH58" s="38">
        <v>123.223</v>
      </c>
      <c r="II58" s="38" t="s">
        <v>37</v>
      </c>
    </row>
    <row r="59" spans="1:243" s="37" customFormat="1" ht="55.5" customHeight="1">
      <c r="A59" s="22">
        <v>24</v>
      </c>
      <c r="B59" s="36" t="s">
        <v>99</v>
      </c>
      <c r="C59" s="23"/>
      <c r="D59" s="39"/>
      <c r="E59" s="25"/>
      <c r="F59" s="40"/>
      <c r="G59" s="41"/>
      <c r="H59" s="41"/>
      <c r="I59" s="40"/>
      <c r="J59" s="43"/>
      <c r="K59" s="44"/>
      <c r="L59" s="44"/>
      <c r="M59" s="51"/>
      <c r="N59" s="41"/>
      <c r="O59" s="41"/>
      <c r="P59" s="45"/>
      <c r="Q59" s="41"/>
      <c r="R59" s="41"/>
      <c r="S59" s="45"/>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7"/>
      <c r="BB59" s="48"/>
      <c r="BC59" s="36"/>
      <c r="IA59" s="37">
        <v>24</v>
      </c>
      <c r="IB59" s="80" t="s">
        <v>99</v>
      </c>
      <c r="IE59" s="38"/>
      <c r="IF59" s="38" t="s">
        <v>44</v>
      </c>
      <c r="IG59" s="38" t="s">
        <v>45</v>
      </c>
      <c r="IH59" s="38">
        <v>10</v>
      </c>
      <c r="II59" s="38" t="s">
        <v>37</v>
      </c>
    </row>
    <row r="60" spans="1:243" s="37" customFormat="1" ht="37.5" customHeight="1">
      <c r="A60" s="22">
        <v>24.01</v>
      </c>
      <c r="B60" s="36" t="s">
        <v>100</v>
      </c>
      <c r="C60" s="23"/>
      <c r="D60" s="39">
        <v>8</v>
      </c>
      <c r="E60" s="25" t="s">
        <v>37</v>
      </c>
      <c r="F60" s="40">
        <v>2020.6</v>
      </c>
      <c r="G60" s="41"/>
      <c r="H60" s="41"/>
      <c r="I60" s="40" t="s">
        <v>38</v>
      </c>
      <c r="J60" s="43">
        <f>IF(I60="Less(-)",-1,1)</f>
        <v>1</v>
      </c>
      <c r="K60" s="44" t="s">
        <v>39</v>
      </c>
      <c r="L60" s="44" t="s">
        <v>4</v>
      </c>
      <c r="M60" s="77"/>
      <c r="N60" s="41"/>
      <c r="O60" s="41"/>
      <c r="P60" s="45"/>
      <c r="Q60" s="41"/>
      <c r="R60" s="41"/>
      <c r="S60" s="45"/>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total_amount_ba($B$2,$D$2,D60,F60,J60,K60,M60)</f>
        <v>16164.8</v>
      </c>
      <c r="BB60" s="48">
        <f>BA60+SUM(N60:AZ60)</f>
        <v>16164.8</v>
      </c>
      <c r="BC60" s="36" t="str">
        <f>SpellNumber(L60,BB60)</f>
        <v>INR  Sixteen Thousand One Hundred &amp; Sixty Four  and Paise Eighty Only</v>
      </c>
      <c r="IA60" s="37">
        <v>24.01</v>
      </c>
      <c r="IB60" s="37" t="s">
        <v>100</v>
      </c>
      <c r="ID60" s="37">
        <v>8</v>
      </c>
      <c r="IE60" s="38" t="s">
        <v>37</v>
      </c>
      <c r="IF60" s="38" t="s">
        <v>41</v>
      </c>
      <c r="IG60" s="38" t="s">
        <v>42</v>
      </c>
      <c r="IH60" s="38">
        <v>213</v>
      </c>
      <c r="II60" s="38" t="s">
        <v>37</v>
      </c>
    </row>
    <row r="61" spans="1:243" s="37" customFormat="1" ht="39.75" customHeight="1">
      <c r="A61" s="22">
        <v>25</v>
      </c>
      <c r="B61" s="36" t="s">
        <v>101</v>
      </c>
      <c r="C61" s="23"/>
      <c r="D61" s="39"/>
      <c r="E61" s="25"/>
      <c r="F61" s="40"/>
      <c r="G61" s="41"/>
      <c r="H61" s="41"/>
      <c r="I61" s="40"/>
      <c r="J61" s="43"/>
      <c r="K61" s="44"/>
      <c r="L61" s="44"/>
      <c r="M61" s="51"/>
      <c r="N61" s="41"/>
      <c r="O61" s="41"/>
      <c r="P61" s="45"/>
      <c r="Q61" s="41"/>
      <c r="R61" s="41"/>
      <c r="S61" s="45"/>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7"/>
      <c r="BB61" s="48"/>
      <c r="BC61" s="36"/>
      <c r="IA61" s="37">
        <v>25</v>
      </c>
      <c r="IB61" s="80" t="s">
        <v>101</v>
      </c>
      <c r="IE61" s="38"/>
      <c r="IF61" s="38" t="s">
        <v>44</v>
      </c>
      <c r="IG61" s="38" t="s">
        <v>45</v>
      </c>
      <c r="IH61" s="38">
        <v>10</v>
      </c>
      <c r="II61" s="38" t="s">
        <v>37</v>
      </c>
    </row>
    <row r="62" spans="1:243" s="37" customFormat="1" ht="32.25" customHeight="1">
      <c r="A62" s="22">
        <v>25.01</v>
      </c>
      <c r="B62" s="36" t="s">
        <v>102</v>
      </c>
      <c r="C62" s="23"/>
      <c r="D62" s="39"/>
      <c r="E62" s="25"/>
      <c r="F62" s="40"/>
      <c r="G62" s="41"/>
      <c r="H62" s="41"/>
      <c r="I62" s="40"/>
      <c r="J62" s="43"/>
      <c r="K62" s="44"/>
      <c r="L62" s="44"/>
      <c r="M62" s="51"/>
      <c r="N62" s="41"/>
      <c r="O62" s="41"/>
      <c r="P62" s="45"/>
      <c r="Q62" s="41"/>
      <c r="R62" s="41"/>
      <c r="S62" s="45"/>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c r="BB62" s="48"/>
      <c r="BC62" s="36"/>
      <c r="IA62" s="37">
        <v>25.01</v>
      </c>
      <c r="IB62" s="80" t="s">
        <v>102</v>
      </c>
      <c r="IE62" s="38"/>
      <c r="IF62" s="38" t="s">
        <v>44</v>
      </c>
      <c r="IG62" s="38" t="s">
        <v>45</v>
      </c>
      <c r="IH62" s="38">
        <v>10</v>
      </c>
      <c r="II62" s="38" t="s">
        <v>37</v>
      </c>
    </row>
    <row r="63" spans="1:243" s="37" customFormat="1" ht="28.5">
      <c r="A63" s="22">
        <v>25.02</v>
      </c>
      <c r="B63" s="50" t="s">
        <v>103</v>
      </c>
      <c r="C63" s="23"/>
      <c r="D63" s="39">
        <v>6</v>
      </c>
      <c r="E63" s="25" t="s">
        <v>37</v>
      </c>
      <c r="F63" s="40">
        <v>75.6</v>
      </c>
      <c r="G63" s="41"/>
      <c r="H63" s="41"/>
      <c r="I63" s="40" t="s">
        <v>38</v>
      </c>
      <c r="J63" s="43">
        <f>IF(I63="Less(-)",-1,1)</f>
        <v>1</v>
      </c>
      <c r="K63" s="44" t="s">
        <v>39</v>
      </c>
      <c r="L63" s="44" t="s">
        <v>4</v>
      </c>
      <c r="M63" s="77"/>
      <c r="N63" s="41"/>
      <c r="O63" s="41"/>
      <c r="P63" s="45"/>
      <c r="Q63" s="41"/>
      <c r="R63" s="41"/>
      <c r="S63" s="45"/>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total_amount_ba($B$2,$D$2,D63,F63,J63,K63,M63)</f>
        <v>453.6</v>
      </c>
      <c r="BB63" s="48">
        <f>BA63+SUM(N63:AZ63)</f>
        <v>453.6</v>
      </c>
      <c r="BC63" s="36" t="str">
        <f>SpellNumber(L63,BB63)</f>
        <v>INR  Four Hundred &amp; Fifty Three  and Paise Sixty Only</v>
      </c>
      <c r="IA63" s="37">
        <v>25.02</v>
      </c>
      <c r="IB63" s="37" t="s">
        <v>103</v>
      </c>
      <c r="ID63" s="37">
        <v>6</v>
      </c>
      <c r="IE63" s="38" t="s">
        <v>37</v>
      </c>
      <c r="IF63" s="38" t="s">
        <v>34</v>
      </c>
      <c r="IG63" s="38" t="s">
        <v>43</v>
      </c>
      <c r="IH63" s="38">
        <v>10</v>
      </c>
      <c r="II63" s="38" t="s">
        <v>37</v>
      </c>
    </row>
    <row r="64" spans="1:243" s="37" customFormat="1" ht="49.5" customHeight="1">
      <c r="A64" s="22">
        <v>26</v>
      </c>
      <c r="B64" s="36" t="s">
        <v>104</v>
      </c>
      <c r="C64" s="23"/>
      <c r="D64" s="39"/>
      <c r="E64" s="25"/>
      <c r="F64" s="40"/>
      <c r="G64" s="41"/>
      <c r="H64" s="41"/>
      <c r="I64" s="40"/>
      <c r="J64" s="43"/>
      <c r="K64" s="44"/>
      <c r="L64" s="44"/>
      <c r="M64" s="51"/>
      <c r="N64" s="41"/>
      <c r="O64" s="41"/>
      <c r="P64" s="45"/>
      <c r="Q64" s="41"/>
      <c r="R64" s="41"/>
      <c r="S64" s="45"/>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7"/>
      <c r="BB64" s="48"/>
      <c r="BC64" s="36"/>
      <c r="IA64" s="37">
        <v>26</v>
      </c>
      <c r="IB64" s="80" t="s">
        <v>104</v>
      </c>
      <c r="IE64" s="38"/>
      <c r="IF64" s="38" t="s">
        <v>44</v>
      </c>
      <c r="IG64" s="38" t="s">
        <v>45</v>
      </c>
      <c r="IH64" s="38">
        <v>10</v>
      </c>
      <c r="II64" s="38" t="s">
        <v>37</v>
      </c>
    </row>
    <row r="65" spans="1:243" s="37" customFormat="1" ht="28.5">
      <c r="A65" s="22">
        <v>26.01</v>
      </c>
      <c r="B65" s="36" t="s">
        <v>105</v>
      </c>
      <c r="C65" s="23"/>
      <c r="D65" s="39">
        <v>12</v>
      </c>
      <c r="E65" s="53" t="s">
        <v>37</v>
      </c>
      <c r="F65" s="40">
        <v>752.8</v>
      </c>
      <c r="G65" s="54"/>
      <c r="H65" s="55"/>
      <c r="I65" s="40" t="s">
        <v>38</v>
      </c>
      <c r="J65" s="43">
        <f>IF(I65="Less(-)",-1,1)</f>
        <v>1</v>
      </c>
      <c r="K65" s="44" t="s">
        <v>39</v>
      </c>
      <c r="L65" s="44" t="s">
        <v>4</v>
      </c>
      <c r="M65" s="77"/>
      <c r="N65" s="41"/>
      <c r="O65" s="41"/>
      <c r="P65" s="46"/>
      <c r="Q65" s="41"/>
      <c r="R65" s="41"/>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f>total_amount_ba($B$2,$D$2,D65,F65,J65,K65,M65)</f>
        <v>9033.6</v>
      </c>
      <c r="BB65" s="48">
        <f>BA65+SUM(N65:AZ65)</f>
        <v>9033.6</v>
      </c>
      <c r="BC65" s="36" t="str">
        <f>SpellNumber(L65,BB65)</f>
        <v>INR  Nine Thousand  &amp;Thirty Three  and Paise Sixty Only</v>
      </c>
      <c r="IA65" s="37">
        <v>26.01</v>
      </c>
      <c r="IB65" s="37" t="s">
        <v>105</v>
      </c>
      <c r="ID65" s="37">
        <v>12</v>
      </c>
      <c r="IE65" s="38" t="s">
        <v>37</v>
      </c>
      <c r="IF65" s="38" t="s">
        <v>41</v>
      </c>
      <c r="IG65" s="38" t="s">
        <v>46</v>
      </c>
      <c r="IH65" s="38">
        <v>10</v>
      </c>
      <c r="II65" s="38" t="s">
        <v>37</v>
      </c>
    </row>
    <row r="66" spans="1:243" s="37" customFormat="1" ht="95.25" customHeight="1">
      <c r="A66" s="22">
        <v>27</v>
      </c>
      <c r="B66" s="36" t="s">
        <v>106</v>
      </c>
      <c r="C66" s="23"/>
      <c r="D66" s="24"/>
      <c r="E66" s="25"/>
      <c r="F66" s="26"/>
      <c r="G66" s="27"/>
      <c r="H66" s="27"/>
      <c r="I66" s="26"/>
      <c r="J66" s="28"/>
      <c r="K66" s="29"/>
      <c r="L66" s="29"/>
      <c r="M66" s="30"/>
      <c r="N66" s="31"/>
      <c r="O66" s="31"/>
      <c r="P66" s="32"/>
      <c r="Q66" s="31"/>
      <c r="R66" s="31"/>
      <c r="S66" s="32"/>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4"/>
      <c r="BB66" s="35"/>
      <c r="BC66" s="36"/>
      <c r="IA66" s="37">
        <v>27</v>
      </c>
      <c r="IB66" s="80" t="s">
        <v>106</v>
      </c>
      <c r="IE66" s="38"/>
      <c r="IF66" s="38" t="s">
        <v>34</v>
      </c>
      <c r="IG66" s="38" t="s">
        <v>35</v>
      </c>
      <c r="IH66" s="38">
        <v>10</v>
      </c>
      <c r="II66" s="38" t="s">
        <v>36</v>
      </c>
    </row>
    <row r="67" spans="1:243" s="37" customFormat="1" ht="28.5">
      <c r="A67" s="22">
        <v>27.01</v>
      </c>
      <c r="B67" s="50" t="s">
        <v>107</v>
      </c>
      <c r="C67" s="23"/>
      <c r="D67" s="39">
        <v>12</v>
      </c>
      <c r="E67" s="25" t="s">
        <v>37</v>
      </c>
      <c r="F67" s="40">
        <v>6187.4</v>
      </c>
      <c r="G67" s="41"/>
      <c r="H67" s="41"/>
      <c r="I67" s="40" t="s">
        <v>38</v>
      </c>
      <c r="J67" s="43">
        <f>IF(I67="Less(-)",-1,1)</f>
        <v>1</v>
      </c>
      <c r="K67" s="44" t="s">
        <v>39</v>
      </c>
      <c r="L67" s="44" t="s">
        <v>4</v>
      </c>
      <c r="M67" s="77"/>
      <c r="N67" s="41"/>
      <c r="O67" s="41"/>
      <c r="P67" s="45"/>
      <c r="Q67" s="41"/>
      <c r="R67" s="41"/>
      <c r="S67" s="45"/>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7">
        <f>total_amount_ba($B$2,$D$2,D67,F67,J67,K67,M67)</f>
        <v>74248.8</v>
      </c>
      <c r="BB67" s="48">
        <f>BA67+SUM(N67:AZ67)</f>
        <v>74248.8</v>
      </c>
      <c r="BC67" s="36" t="str">
        <f>SpellNumber(L67,BB67)</f>
        <v>INR  Seventy Four Thousand Two Hundred &amp; Forty Eight  and Paise Eighty Only</v>
      </c>
      <c r="IA67" s="37">
        <v>27.01</v>
      </c>
      <c r="IB67" s="37" t="s">
        <v>107</v>
      </c>
      <c r="ID67" s="37">
        <v>12</v>
      </c>
      <c r="IE67" s="38" t="s">
        <v>37</v>
      </c>
      <c r="IF67" s="38" t="s">
        <v>34</v>
      </c>
      <c r="IG67" s="38" t="s">
        <v>43</v>
      </c>
      <c r="IH67" s="38">
        <v>10</v>
      </c>
      <c r="II67" s="38" t="s">
        <v>37</v>
      </c>
    </row>
    <row r="68" spans="1:243" s="37" customFormat="1" ht="36" customHeight="1">
      <c r="A68" s="22">
        <v>27.02</v>
      </c>
      <c r="B68" s="50" t="s">
        <v>108</v>
      </c>
      <c r="C68" s="23"/>
      <c r="D68" s="39">
        <v>6</v>
      </c>
      <c r="E68" s="25" t="s">
        <v>37</v>
      </c>
      <c r="F68" s="40">
        <v>9317.6</v>
      </c>
      <c r="G68" s="41"/>
      <c r="H68" s="41"/>
      <c r="I68" s="40" t="s">
        <v>38</v>
      </c>
      <c r="J68" s="43">
        <f>IF(I68="Less(-)",-1,1)</f>
        <v>1</v>
      </c>
      <c r="K68" s="44" t="s">
        <v>39</v>
      </c>
      <c r="L68" s="44" t="s">
        <v>4</v>
      </c>
      <c r="M68" s="77"/>
      <c r="N68" s="41"/>
      <c r="O68" s="41"/>
      <c r="P68" s="45"/>
      <c r="Q68" s="41"/>
      <c r="R68" s="41"/>
      <c r="S68" s="45"/>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7">
        <f>total_amount_ba($B$2,$D$2,D68,F68,J68,K68,M68)</f>
        <v>55905.6</v>
      </c>
      <c r="BB68" s="48">
        <f>BA68+SUM(N68:AZ68)</f>
        <v>55905.6</v>
      </c>
      <c r="BC68" s="36" t="str">
        <f>SpellNumber(L68,BB68)</f>
        <v>INR  Fifty Five Thousand Nine Hundred &amp; Five  and Paise Sixty Only</v>
      </c>
      <c r="IA68" s="37">
        <v>27.02</v>
      </c>
      <c r="IB68" s="37" t="s">
        <v>108</v>
      </c>
      <c r="ID68" s="37">
        <v>6</v>
      </c>
      <c r="IE68" s="38" t="s">
        <v>37</v>
      </c>
      <c r="IF68" s="38" t="s">
        <v>34</v>
      </c>
      <c r="IG68" s="38" t="s">
        <v>43</v>
      </c>
      <c r="IH68" s="38">
        <v>10</v>
      </c>
      <c r="II68" s="38" t="s">
        <v>37</v>
      </c>
    </row>
    <row r="69" spans="1:243" s="37" customFormat="1" ht="95.25" customHeight="1">
      <c r="A69" s="22">
        <v>28</v>
      </c>
      <c r="B69" s="36" t="s">
        <v>109</v>
      </c>
      <c r="C69" s="23"/>
      <c r="D69" s="39"/>
      <c r="E69" s="25"/>
      <c r="F69" s="40"/>
      <c r="G69" s="41"/>
      <c r="H69" s="41"/>
      <c r="I69" s="40"/>
      <c r="J69" s="43"/>
      <c r="K69" s="44"/>
      <c r="L69" s="44"/>
      <c r="M69" s="51"/>
      <c r="N69" s="41"/>
      <c r="O69" s="41"/>
      <c r="P69" s="45"/>
      <c r="Q69" s="41"/>
      <c r="R69" s="41"/>
      <c r="S69" s="45"/>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7"/>
      <c r="BB69" s="48"/>
      <c r="BC69" s="36"/>
      <c r="IA69" s="37">
        <v>28</v>
      </c>
      <c r="IB69" s="80" t="s">
        <v>109</v>
      </c>
      <c r="IE69" s="38"/>
      <c r="IF69" s="38" t="s">
        <v>44</v>
      </c>
      <c r="IG69" s="38" t="s">
        <v>45</v>
      </c>
      <c r="IH69" s="38">
        <v>10</v>
      </c>
      <c r="II69" s="38" t="s">
        <v>37</v>
      </c>
    </row>
    <row r="70" spans="1:243" s="37" customFormat="1" ht="28.5">
      <c r="A70" s="22">
        <v>28.01</v>
      </c>
      <c r="B70" s="36" t="s">
        <v>110</v>
      </c>
      <c r="C70" s="23"/>
      <c r="D70" s="39">
        <v>3</v>
      </c>
      <c r="E70" s="25" t="s">
        <v>37</v>
      </c>
      <c r="F70" s="40">
        <v>391.15</v>
      </c>
      <c r="G70" s="41"/>
      <c r="H70" s="41"/>
      <c r="I70" s="40" t="s">
        <v>38</v>
      </c>
      <c r="J70" s="43">
        <f>IF(I70="Less(-)",-1,1)</f>
        <v>1</v>
      </c>
      <c r="K70" s="44" t="s">
        <v>39</v>
      </c>
      <c r="L70" s="44" t="s">
        <v>4</v>
      </c>
      <c r="M70" s="77"/>
      <c r="N70" s="41"/>
      <c r="O70" s="41"/>
      <c r="P70" s="45"/>
      <c r="Q70" s="41"/>
      <c r="R70" s="41"/>
      <c r="S70" s="45"/>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7">
        <f>total_amount_ba($B$2,$D$2,D70,F70,J70,K70,M70)</f>
        <v>1173.45</v>
      </c>
      <c r="BB70" s="48">
        <f>BA70+SUM(N70:AZ70)</f>
        <v>1173.45</v>
      </c>
      <c r="BC70" s="36" t="str">
        <f>SpellNumber(L70,BB70)</f>
        <v>INR  One Thousand One Hundred &amp; Seventy Three  and Paise Forty Five Only</v>
      </c>
      <c r="IA70" s="37">
        <v>28.01</v>
      </c>
      <c r="IB70" s="37" t="s">
        <v>110</v>
      </c>
      <c r="ID70" s="37">
        <v>3</v>
      </c>
      <c r="IE70" s="38" t="s">
        <v>37</v>
      </c>
      <c r="IF70" s="38" t="s">
        <v>40</v>
      </c>
      <c r="IG70" s="38" t="s">
        <v>35</v>
      </c>
      <c r="IH70" s="38">
        <v>123.223</v>
      </c>
      <c r="II70" s="38" t="s">
        <v>37</v>
      </c>
    </row>
    <row r="71" spans="1:243" s="37" customFormat="1" ht="92.25" customHeight="1">
      <c r="A71" s="22">
        <v>29</v>
      </c>
      <c r="B71" s="36" t="s">
        <v>111</v>
      </c>
      <c r="C71" s="23"/>
      <c r="D71" s="39">
        <v>8</v>
      </c>
      <c r="E71" s="25" t="s">
        <v>149</v>
      </c>
      <c r="F71" s="40">
        <v>7390.8</v>
      </c>
      <c r="G71" s="41"/>
      <c r="H71" s="41"/>
      <c r="I71" s="40" t="s">
        <v>38</v>
      </c>
      <c r="J71" s="43">
        <f>IF(I71="Less(-)",-1,1)</f>
        <v>1</v>
      </c>
      <c r="K71" s="44" t="s">
        <v>39</v>
      </c>
      <c r="L71" s="44" t="s">
        <v>4</v>
      </c>
      <c r="M71" s="77"/>
      <c r="N71" s="41"/>
      <c r="O71" s="41"/>
      <c r="P71" s="45"/>
      <c r="Q71" s="41"/>
      <c r="R71" s="41"/>
      <c r="S71" s="45"/>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7">
        <f>total_amount_ba($B$2,$D$2,D71,F71,J71,K71,M71)</f>
        <v>59126.4</v>
      </c>
      <c r="BB71" s="48">
        <f>BA71+SUM(N71:AZ71)</f>
        <v>59126.4</v>
      </c>
      <c r="BC71" s="36" t="str">
        <f>SpellNumber(L71,BB71)</f>
        <v>INR  Fifty Nine Thousand One Hundred &amp; Twenty Six  and Paise Forty Only</v>
      </c>
      <c r="IA71" s="37">
        <v>29</v>
      </c>
      <c r="IB71" s="37" t="s">
        <v>111</v>
      </c>
      <c r="ID71" s="37">
        <v>8</v>
      </c>
      <c r="IE71" s="38" t="s">
        <v>149</v>
      </c>
      <c r="IF71" s="38" t="s">
        <v>40</v>
      </c>
      <c r="IG71" s="38" t="s">
        <v>35</v>
      </c>
      <c r="IH71" s="38">
        <v>123.223</v>
      </c>
      <c r="II71" s="38" t="s">
        <v>37</v>
      </c>
    </row>
    <row r="72" spans="1:243" s="37" customFormat="1" ht="43.5" customHeight="1">
      <c r="A72" s="22">
        <v>30</v>
      </c>
      <c r="B72" s="36" t="s">
        <v>112</v>
      </c>
      <c r="C72" s="23"/>
      <c r="D72" s="39"/>
      <c r="E72" s="25"/>
      <c r="F72" s="40"/>
      <c r="G72" s="41"/>
      <c r="H72" s="41"/>
      <c r="I72" s="40"/>
      <c r="J72" s="43"/>
      <c r="K72" s="44"/>
      <c r="L72" s="44"/>
      <c r="M72" s="51"/>
      <c r="N72" s="41"/>
      <c r="O72" s="41"/>
      <c r="P72" s="45"/>
      <c r="Q72" s="41"/>
      <c r="R72" s="41"/>
      <c r="S72" s="45"/>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7"/>
      <c r="BB72" s="48"/>
      <c r="BC72" s="36"/>
      <c r="IA72" s="37">
        <v>30</v>
      </c>
      <c r="IB72" s="80" t="s">
        <v>112</v>
      </c>
      <c r="IE72" s="38"/>
      <c r="IF72" s="38" t="s">
        <v>44</v>
      </c>
      <c r="IG72" s="38" t="s">
        <v>45</v>
      </c>
      <c r="IH72" s="38">
        <v>10</v>
      </c>
      <c r="II72" s="38" t="s">
        <v>37</v>
      </c>
    </row>
    <row r="73" spans="1:243" s="37" customFormat="1" ht="28.5">
      <c r="A73" s="22">
        <v>30.01</v>
      </c>
      <c r="B73" s="36" t="s">
        <v>113</v>
      </c>
      <c r="C73" s="23"/>
      <c r="D73" s="39">
        <v>60</v>
      </c>
      <c r="E73" s="25" t="s">
        <v>148</v>
      </c>
      <c r="F73" s="40">
        <v>422.3</v>
      </c>
      <c r="G73" s="41"/>
      <c r="H73" s="41"/>
      <c r="I73" s="40" t="s">
        <v>38</v>
      </c>
      <c r="J73" s="43">
        <f>IF(I73="Less(-)",-1,1)</f>
        <v>1</v>
      </c>
      <c r="K73" s="44" t="s">
        <v>39</v>
      </c>
      <c r="L73" s="44" t="s">
        <v>4</v>
      </c>
      <c r="M73" s="77"/>
      <c r="N73" s="41"/>
      <c r="O73" s="41"/>
      <c r="P73" s="45"/>
      <c r="Q73" s="41"/>
      <c r="R73" s="41"/>
      <c r="S73" s="45"/>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9"/>
      <c r="AV73" s="46"/>
      <c r="AW73" s="46"/>
      <c r="AX73" s="46"/>
      <c r="AY73" s="46"/>
      <c r="AZ73" s="46"/>
      <c r="BA73" s="47">
        <f>total_amount_ba($B$2,$D$2,D73,F73,J73,K73,M73)</f>
        <v>25338</v>
      </c>
      <c r="BB73" s="48">
        <f>BA73+SUM(N73:AZ73)</f>
        <v>25338</v>
      </c>
      <c r="BC73" s="36" t="str">
        <f>SpellNumber(L73,BB73)</f>
        <v>INR  Twenty Five Thousand Three Hundred &amp; Thirty Eight  Only</v>
      </c>
      <c r="IA73" s="37">
        <v>30.01</v>
      </c>
      <c r="IB73" s="37" t="s">
        <v>113</v>
      </c>
      <c r="ID73" s="37">
        <v>60</v>
      </c>
      <c r="IE73" s="38" t="s">
        <v>148</v>
      </c>
      <c r="IF73" s="38" t="s">
        <v>41</v>
      </c>
      <c r="IG73" s="38" t="s">
        <v>42</v>
      </c>
      <c r="IH73" s="38">
        <v>213</v>
      </c>
      <c r="II73" s="38" t="s">
        <v>37</v>
      </c>
    </row>
    <row r="74" spans="1:243" s="37" customFormat="1" ht="33" customHeight="1">
      <c r="A74" s="22">
        <v>31</v>
      </c>
      <c r="B74" s="36" t="s">
        <v>114</v>
      </c>
      <c r="C74" s="23"/>
      <c r="D74" s="39"/>
      <c r="E74" s="25"/>
      <c r="F74" s="40"/>
      <c r="G74" s="41"/>
      <c r="H74" s="41"/>
      <c r="I74" s="40"/>
      <c r="J74" s="43"/>
      <c r="K74" s="44"/>
      <c r="L74" s="44"/>
      <c r="M74" s="51"/>
      <c r="N74" s="41"/>
      <c r="O74" s="41"/>
      <c r="P74" s="45"/>
      <c r="Q74" s="41"/>
      <c r="R74" s="41"/>
      <c r="S74" s="45"/>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7"/>
      <c r="BB74" s="48"/>
      <c r="BC74" s="36"/>
      <c r="IA74" s="37">
        <v>31</v>
      </c>
      <c r="IB74" s="80" t="s">
        <v>114</v>
      </c>
      <c r="IE74" s="38"/>
      <c r="IF74" s="38" t="s">
        <v>44</v>
      </c>
      <c r="IG74" s="38" t="s">
        <v>45</v>
      </c>
      <c r="IH74" s="38">
        <v>10</v>
      </c>
      <c r="II74" s="38" t="s">
        <v>37</v>
      </c>
    </row>
    <row r="75" spans="1:243" s="37" customFormat="1" ht="28.5">
      <c r="A75" s="22">
        <v>31.01</v>
      </c>
      <c r="B75" s="36" t="s">
        <v>115</v>
      </c>
      <c r="C75" s="23"/>
      <c r="D75" s="39">
        <v>769</v>
      </c>
      <c r="E75" s="25" t="s">
        <v>152</v>
      </c>
      <c r="F75" s="40">
        <v>56.6</v>
      </c>
      <c r="G75" s="41"/>
      <c r="H75" s="41"/>
      <c r="I75" s="40" t="s">
        <v>38</v>
      </c>
      <c r="J75" s="43">
        <f>IF(I75="Less(-)",-1,1)</f>
        <v>1</v>
      </c>
      <c r="K75" s="44" t="s">
        <v>39</v>
      </c>
      <c r="L75" s="44" t="s">
        <v>4</v>
      </c>
      <c r="M75" s="77"/>
      <c r="N75" s="41"/>
      <c r="O75" s="41"/>
      <c r="P75" s="45"/>
      <c r="Q75" s="41"/>
      <c r="R75" s="41"/>
      <c r="S75" s="45"/>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7">
        <f>total_amount_ba($B$2,$D$2,D75,F75,J75,K75,M75)</f>
        <v>43525.4</v>
      </c>
      <c r="BB75" s="48">
        <f>BA75+SUM(N75:AZ75)</f>
        <v>43525.4</v>
      </c>
      <c r="BC75" s="36" t="str">
        <f>SpellNumber(L75,BB75)</f>
        <v>INR  Forty Three Thousand Five Hundred &amp; Twenty Five  and Paise Forty Only</v>
      </c>
      <c r="IA75" s="37">
        <v>31.01</v>
      </c>
      <c r="IB75" s="37" t="s">
        <v>115</v>
      </c>
      <c r="ID75" s="37">
        <v>769</v>
      </c>
      <c r="IE75" s="38" t="s">
        <v>152</v>
      </c>
      <c r="IF75" s="38" t="s">
        <v>40</v>
      </c>
      <c r="IG75" s="38" t="s">
        <v>35</v>
      </c>
      <c r="IH75" s="38">
        <v>123.223</v>
      </c>
      <c r="II75" s="38" t="s">
        <v>37</v>
      </c>
    </row>
    <row r="76" spans="1:243" s="37" customFormat="1" ht="42" customHeight="1">
      <c r="A76" s="22">
        <v>32</v>
      </c>
      <c r="B76" s="36" t="s">
        <v>116</v>
      </c>
      <c r="C76" s="23"/>
      <c r="D76" s="39"/>
      <c r="E76" s="25"/>
      <c r="F76" s="40"/>
      <c r="G76" s="41"/>
      <c r="H76" s="41"/>
      <c r="I76" s="40"/>
      <c r="J76" s="43"/>
      <c r="K76" s="44"/>
      <c r="L76" s="44"/>
      <c r="M76" s="51"/>
      <c r="N76" s="41"/>
      <c r="O76" s="41"/>
      <c r="P76" s="45"/>
      <c r="Q76" s="41"/>
      <c r="R76" s="41"/>
      <c r="S76" s="45"/>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7"/>
      <c r="BB76" s="48"/>
      <c r="BC76" s="36"/>
      <c r="IA76" s="37">
        <v>32</v>
      </c>
      <c r="IB76" s="80" t="s">
        <v>116</v>
      </c>
      <c r="IE76" s="38"/>
      <c r="IF76" s="38" t="s">
        <v>44</v>
      </c>
      <c r="IG76" s="38" t="s">
        <v>45</v>
      </c>
      <c r="IH76" s="38">
        <v>10</v>
      </c>
      <c r="II76" s="38" t="s">
        <v>37</v>
      </c>
    </row>
    <row r="77" spans="1:243" s="37" customFormat="1" ht="33" customHeight="1">
      <c r="A77" s="22">
        <v>32.01</v>
      </c>
      <c r="B77" s="36" t="s">
        <v>157</v>
      </c>
      <c r="C77" s="23"/>
      <c r="D77" s="39">
        <v>16</v>
      </c>
      <c r="E77" s="25" t="s">
        <v>148</v>
      </c>
      <c r="F77" s="40">
        <v>684.3</v>
      </c>
      <c r="G77" s="41"/>
      <c r="H77" s="41"/>
      <c r="I77" s="40" t="s">
        <v>38</v>
      </c>
      <c r="J77" s="43">
        <f>IF(I77="Less(-)",-1,1)</f>
        <v>1</v>
      </c>
      <c r="K77" s="44" t="s">
        <v>39</v>
      </c>
      <c r="L77" s="44" t="s">
        <v>4</v>
      </c>
      <c r="M77" s="77"/>
      <c r="N77" s="41"/>
      <c r="O77" s="41"/>
      <c r="P77" s="45"/>
      <c r="Q77" s="41"/>
      <c r="R77" s="41"/>
      <c r="S77" s="45"/>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7">
        <f>total_amount_ba($B$2,$D$2,D77,F77,J77,K77,M77)</f>
        <v>10948.8</v>
      </c>
      <c r="BB77" s="48">
        <f>BA77+SUM(N77:AZ77)</f>
        <v>10948.8</v>
      </c>
      <c r="BC77" s="36" t="str">
        <f>SpellNumber(L77,BB77)</f>
        <v>INR  Ten Thousand Nine Hundred &amp; Forty Eight  and Paise Eighty Only</v>
      </c>
      <c r="IA77" s="37">
        <v>32.01</v>
      </c>
      <c r="IB77" s="37" t="s">
        <v>157</v>
      </c>
      <c r="ID77" s="37">
        <v>16</v>
      </c>
      <c r="IE77" s="38" t="s">
        <v>148</v>
      </c>
      <c r="IF77" s="38" t="s">
        <v>41</v>
      </c>
      <c r="IG77" s="38" t="s">
        <v>42</v>
      </c>
      <c r="IH77" s="38">
        <v>213</v>
      </c>
      <c r="II77" s="38" t="s">
        <v>37</v>
      </c>
    </row>
    <row r="78" spans="1:243" s="37" customFormat="1" ht="36.75" customHeight="1">
      <c r="A78" s="22">
        <v>33</v>
      </c>
      <c r="B78" s="36" t="s">
        <v>117</v>
      </c>
      <c r="C78" s="23"/>
      <c r="D78" s="39"/>
      <c r="E78" s="25"/>
      <c r="F78" s="40"/>
      <c r="G78" s="41"/>
      <c r="H78" s="41"/>
      <c r="I78" s="40"/>
      <c r="J78" s="43"/>
      <c r="K78" s="44"/>
      <c r="L78" s="44"/>
      <c r="M78" s="51"/>
      <c r="N78" s="41"/>
      <c r="O78" s="41"/>
      <c r="P78" s="45"/>
      <c r="Q78" s="41"/>
      <c r="R78" s="41"/>
      <c r="S78" s="45"/>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7"/>
      <c r="BB78" s="48"/>
      <c r="BC78" s="36"/>
      <c r="IA78" s="37">
        <v>33</v>
      </c>
      <c r="IB78" s="80" t="s">
        <v>117</v>
      </c>
      <c r="IE78" s="38"/>
      <c r="IF78" s="38" t="s">
        <v>44</v>
      </c>
      <c r="IG78" s="38" t="s">
        <v>45</v>
      </c>
      <c r="IH78" s="38">
        <v>10</v>
      </c>
      <c r="II78" s="38" t="s">
        <v>37</v>
      </c>
    </row>
    <row r="79" spans="1:243" s="37" customFormat="1" ht="21.75" customHeight="1">
      <c r="A79" s="22">
        <v>33.01</v>
      </c>
      <c r="B79" s="36" t="s">
        <v>118</v>
      </c>
      <c r="C79" s="23"/>
      <c r="D79" s="39"/>
      <c r="E79" s="25"/>
      <c r="F79" s="40"/>
      <c r="G79" s="41"/>
      <c r="H79" s="41"/>
      <c r="I79" s="40"/>
      <c r="J79" s="43"/>
      <c r="K79" s="44"/>
      <c r="L79" s="44"/>
      <c r="M79" s="51"/>
      <c r="N79" s="41"/>
      <c r="O79" s="41"/>
      <c r="P79" s="45"/>
      <c r="Q79" s="41"/>
      <c r="R79" s="41"/>
      <c r="S79" s="45"/>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7"/>
      <c r="BB79" s="48"/>
      <c r="BC79" s="36"/>
      <c r="IA79" s="37">
        <v>33.01</v>
      </c>
      <c r="IB79" s="80" t="s">
        <v>118</v>
      </c>
      <c r="IE79" s="38"/>
      <c r="IF79" s="38" t="s">
        <v>44</v>
      </c>
      <c r="IG79" s="38" t="s">
        <v>45</v>
      </c>
      <c r="IH79" s="38">
        <v>10</v>
      </c>
      <c r="II79" s="38" t="s">
        <v>37</v>
      </c>
    </row>
    <row r="80" spans="1:243" s="37" customFormat="1" ht="28.5">
      <c r="A80" s="22">
        <v>33.02</v>
      </c>
      <c r="B80" s="36" t="s">
        <v>119</v>
      </c>
      <c r="C80" s="23"/>
      <c r="D80" s="39">
        <v>125</v>
      </c>
      <c r="E80" s="53" t="s">
        <v>153</v>
      </c>
      <c r="F80" s="40">
        <v>186.4</v>
      </c>
      <c r="G80" s="54"/>
      <c r="H80" s="55"/>
      <c r="I80" s="40" t="s">
        <v>38</v>
      </c>
      <c r="J80" s="43">
        <f>IF(I80="Less(-)",-1,1)</f>
        <v>1</v>
      </c>
      <c r="K80" s="44" t="s">
        <v>39</v>
      </c>
      <c r="L80" s="44" t="s">
        <v>4</v>
      </c>
      <c r="M80" s="77"/>
      <c r="N80" s="41"/>
      <c r="O80" s="41"/>
      <c r="P80" s="46"/>
      <c r="Q80" s="41"/>
      <c r="R80" s="41"/>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7">
        <f>total_amount_ba($B$2,$D$2,D80,F80,J80,K80,M80)</f>
        <v>23300</v>
      </c>
      <c r="BB80" s="48">
        <f>BA80+SUM(N80:AZ80)</f>
        <v>23300</v>
      </c>
      <c r="BC80" s="36" t="str">
        <f>SpellNumber(L80,BB80)</f>
        <v>INR  Twenty Three Thousand Three Hundred    Only</v>
      </c>
      <c r="IA80" s="37">
        <v>33.02</v>
      </c>
      <c r="IB80" s="37" t="s">
        <v>119</v>
      </c>
      <c r="ID80" s="37">
        <v>125</v>
      </c>
      <c r="IE80" s="38" t="s">
        <v>153</v>
      </c>
      <c r="IF80" s="38" t="s">
        <v>41</v>
      </c>
      <c r="IG80" s="38" t="s">
        <v>46</v>
      </c>
      <c r="IH80" s="38">
        <v>10</v>
      </c>
      <c r="II80" s="38" t="s">
        <v>37</v>
      </c>
    </row>
    <row r="81" spans="1:243" s="37" customFormat="1" ht="28.5">
      <c r="A81" s="22">
        <v>33.03</v>
      </c>
      <c r="B81" s="50" t="s">
        <v>120</v>
      </c>
      <c r="C81" s="23"/>
      <c r="D81" s="39">
        <v>30</v>
      </c>
      <c r="E81" s="25" t="s">
        <v>153</v>
      </c>
      <c r="F81" s="40">
        <v>247.85</v>
      </c>
      <c r="G81" s="41"/>
      <c r="H81" s="41"/>
      <c r="I81" s="40" t="s">
        <v>38</v>
      </c>
      <c r="J81" s="43">
        <f>IF(I81="Less(-)",-1,1)</f>
        <v>1</v>
      </c>
      <c r="K81" s="44" t="s">
        <v>39</v>
      </c>
      <c r="L81" s="44" t="s">
        <v>4</v>
      </c>
      <c r="M81" s="77"/>
      <c r="N81" s="41"/>
      <c r="O81" s="41"/>
      <c r="P81" s="45"/>
      <c r="Q81" s="41"/>
      <c r="R81" s="41"/>
      <c r="S81" s="45"/>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7">
        <f>total_amount_ba($B$2,$D$2,D81,F81,J81,K81,M81)</f>
        <v>7435.5</v>
      </c>
      <c r="BB81" s="48">
        <f>BA81+SUM(N81:AZ81)</f>
        <v>7435.5</v>
      </c>
      <c r="BC81" s="36" t="str">
        <f>SpellNumber(L81,BB81)</f>
        <v>INR  Seven Thousand Four Hundred &amp; Thirty Five  and Paise Fifty Only</v>
      </c>
      <c r="IA81" s="37">
        <v>33.03</v>
      </c>
      <c r="IB81" s="37" t="s">
        <v>120</v>
      </c>
      <c r="ID81" s="37">
        <v>30</v>
      </c>
      <c r="IE81" s="38" t="s">
        <v>153</v>
      </c>
      <c r="IF81" s="38" t="s">
        <v>34</v>
      </c>
      <c r="IG81" s="38" t="s">
        <v>43</v>
      </c>
      <c r="IH81" s="38">
        <v>10</v>
      </c>
      <c r="II81" s="38" t="s">
        <v>37</v>
      </c>
    </row>
    <row r="82" spans="1:243" s="37" customFormat="1" ht="33" customHeight="1">
      <c r="A82" s="22">
        <v>34</v>
      </c>
      <c r="B82" s="36" t="s">
        <v>121</v>
      </c>
      <c r="C82" s="23"/>
      <c r="D82" s="39"/>
      <c r="E82" s="25"/>
      <c r="F82" s="40"/>
      <c r="G82" s="41"/>
      <c r="H82" s="41"/>
      <c r="I82" s="40"/>
      <c r="J82" s="43"/>
      <c r="K82" s="44"/>
      <c r="L82" s="44"/>
      <c r="M82" s="51"/>
      <c r="N82" s="41"/>
      <c r="O82" s="41"/>
      <c r="P82" s="45"/>
      <c r="Q82" s="41"/>
      <c r="R82" s="41"/>
      <c r="S82" s="45"/>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7"/>
      <c r="BB82" s="48"/>
      <c r="BC82" s="36"/>
      <c r="IA82" s="37">
        <v>34</v>
      </c>
      <c r="IB82" s="80" t="s">
        <v>121</v>
      </c>
      <c r="IE82" s="38"/>
      <c r="IF82" s="38" t="s">
        <v>44</v>
      </c>
      <c r="IG82" s="38" t="s">
        <v>45</v>
      </c>
      <c r="IH82" s="38">
        <v>10</v>
      </c>
      <c r="II82" s="38" t="s">
        <v>37</v>
      </c>
    </row>
    <row r="83" spans="1:243" s="37" customFormat="1" ht="28.5">
      <c r="A83" s="22">
        <v>34.01</v>
      </c>
      <c r="B83" s="50" t="s">
        <v>122</v>
      </c>
      <c r="C83" s="23"/>
      <c r="D83" s="39">
        <v>22</v>
      </c>
      <c r="E83" s="25" t="s">
        <v>37</v>
      </c>
      <c r="F83" s="40">
        <v>371.7</v>
      </c>
      <c r="G83" s="41"/>
      <c r="H83" s="41"/>
      <c r="I83" s="40" t="s">
        <v>38</v>
      </c>
      <c r="J83" s="43">
        <f>IF(I83="Less(-)",-1,1)</f>
        <v>1</v>
      </c>
      <c r="K83" s="44" t="s">
        <v>39</v>
      </c>
      <c r="L83" s="44" t="s">
        <v>4</v>
      </c>
      <c r="M83" s="77"/>
      <c r="N83" s="41"/>
      <c r="O83" s="41"/>
      <c r="P83" s="45"/>
      <c r="Q83" s="41"/>
      <c r="R83" s="41"/>
      <c r="S83" s="45"/>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7">
        <f>total_amount_ba($B$2,$D$2,D83,F83,J83,K83,M83)</f>
        <v>8177.4</v>
      </c>
      <c r="BB83" s="48">
        <f>BA83+SUM(N83:AZ83)</f>
        <v>8177.4</v>
      </c>
      <c r="BC83" s="36" t="str">
        <f>SpellNumber(L83,BB83)</f>
        <v>INR  Eight Thousand One Hundred &amp; Seventy Seven  and Paise Forty Only</v>
      </c>
      <c r="IA83" s="37">
        <v>34.01</v>
      </c>
      <c r="IB83" s="37" t="s">
        <v>122</v>
      </c>
      <c r="ID83" s="37">
        <v>22</v>
      </c>
      <c r="IE83" s="38" t="s">
        <v>37</v>
      </c>
      <c r="IF83" s="38" t="s">
        <v>34</v>
      </c>
      <c r="IG83" s="38" t="s">
        <v>43</v>
      </c>
      <c r="IH83" s="38">
        <v>10</v>
      </c>
      <c r="II83" s="38" t="s">
        <v>37</v>
      </c>
    </row>
    <row r="84" spans="1:243" s="37" customFormat="1" ht="40.5" customHeight="1">
      <c r="A84" s="22">
        <v>35</v>
      </c>
      <c r="B84" s="36" t="s">
        <v>123</v>
      </c>
      <c r="C84" s="23"/>
      <c r="D84" s="39"/>
      <c r="E84" s="25"/>
      <c r="F84" s="40"/>
      <c r="G84" s="41"/>
      <c r="H84" s="41"/>
      <c r="I84" s="40"/>
      <c r="J84" s="43"/>
      <c r="K84" s="44"/>
      <c r="L84" s="44"/>
      <c r="M84" s="51"/>
      <c r="N84" s="41"/>
      <c r="O84" s="41"/>
      <c r="P84" s="45"/>
      <c r="Q84" s="41"/>
      <c r="R84" s="41"/>
      <c r="S84" s="45"/>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7"/>
      <c r="BB84" s="48"/>
      <c r="BC84" s="36"/>
      <c r="IA84" s="37">
        <v>35</v>
      </c>
      <c r="IB84" s="80" t="s">
        <v>123</v>
      </c>
      <c r="IE84" s="38"/>
      <c r="IF84" s="38" t="s">
        <v>44</v>
      </c>
      <c r="IG84" s="38" t="s">
        <v>45</v>
      </c>
      <c r="IH84" s="38">
        <v>10</v>
      </c>
      <c r="II84" s="38" t="s">
        <v>37</v>
      </c>
    </row>
    <row r="85" spans="1:243" s="37" customFormat="1" ht="28.5">
      <c r="A85" s="22">
        <v>35.01</v>
      </c>
      <c r="B85" s="36" t="s">
        <v>124</v>
      </c>
      <c r="C85" s="23"/>
      <c r="D85" s="39">
        <v>30</v>
      </c>
      <c r="E85" s="25" t="s">
        <v>37</v>
      </c>
      <c r="F85" s="40">
        <v>545.95</v>
      </c>
      <c r="G85" s="41"/>
      <c r="H85" s="41"/>
      <c r="I85" s="40" t="s">
        <v>38</v>
      </c>
      <c r="J85" s="43">
        <f>IF(I85="Less(-)",-1,1)</f>
        <v>1</v>
      </c>
      <c r="K85" s="44" t="s">
        <v>39</v>
      </c>
      <c r="L85" s="44" t="s">
        <v>4</v>
      </c>
      <c r="M85" s="77"/>
      <c r="N85" s="41"/>
      <c r="O85" s="41"/>
      <c r="P85" s="45"/>
      <c r="Q85" s="41"/>
      <c r="R85" s="41"/>
      <c r="S85" s="45"/>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7">
        <f>total_amount_ba($B$2,$D$2,D85,F85,J85,K85,M85)</f>
        <v>16378.5</v>
      </c>
      <c r="BB85" s="48">
        <f>BA85+SUM(N85:AZ85)</f>
        <v>16378.5</v>
      </c>
      <c r="BC85" s="36" t="str">
        <f>SpellNumber(L85,BB85)</f>
        <v>INR  Sixteen Thousand Three Hundred &amp; Seventy Eight  and Paise Fifty Only</v>
      </c>
      <c r="IA85" s="37">
        <v>35.01</v>
      </c>
      <c r="IB85" s="37" t="s">
        <v>124</v>
      </c>
      <c r="ID85" s="37">
        <v>30</v>
      </c>
      <c r="IE85" s="38" t="s">
        <v>37</v>
      </c>
      <c r="IF85" s="38" t="s">
        <v>40</v>
      </c>
      <c r="IG85" s="38" t="s">
        <v>35</v>
      </c>
      <c r="IH85" s="38">
        <v>123.223</v>
      </c>
      <c r="II85" s="38" t="s">
        <v>37</v>
      </c>
    </row>
    <row r="86" spans="1:243" s="37" customFormat="1" ht="36" customHeight="1">
      <c r="A86" s="22">
        <v>36</v>
      </c>
      <c r="B86" s="36" t="s">
        <v>125</v>
      </c>
      <c r="C86" s="23"/>
      <c r="D86" s="39">
        <v>10</v>
      </c>
      <c r="E86" s="25" t="s">
        <v>37</v>
      </c>
      <c r="F86" s="40">
        <v>100.7</v>
      </c>
      <c r="G86" s="41"/>
      <c r="H86" s="41"/>
      <c r="I86" s="40" t="s">
        <v>38</v>
      </c>
      <c r="J86" s="43">
        <f>IF(I86="Less(-)",-1,1)</f>
        <v>1</v>
      </c>
      <c r="K86" s="44" t="s">
        <v>39</v>
      </c>
      <c r="L86" s="44" t="s">
        <v>4</v>
      </c>
      <c r="M86" s="77"/>
      <c r="N86" s="41"/>
      <c r="O86" s="41"/>
      <c r="P86" s="45"/>
      <c r="Q86" s="41"/>
      <c r="R86" s="41"/>
      <c r="S86" s="45"/>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7">
        <f>total_amount_ba($B$2,$D$2,D86,F86,J86,K86,M86)</f>
        <v>1007</v>
      </c>
      <c r="BB86" s="48">
        <f>BA86+SUM(N86:AZ86)</f>
        <v>1007</v>
      </c>
      <c r="BC86" s="36" t="str">
        <f>SpellNumber(L86,BB86)</f>
        <v>INR  One Thousand  &amp;Seven  Only</v>
      </c>
      <c r="IA86" s="37">
        <v>36</v>
      </c>
      <c r="IB86" s="37" t="s">
        <v>125</v>
      </c>
      <c r="ID86" s="37">
        <v>10</v>
      </c>
      <c r="IE86" s="38" t="s">
        <v>37</v>
      </c>
      <c r="IF86" s="38" t="s">
        <v>41</v>
      </c>
      <c r="IG86" s="38" t="s">
        <v>42</v>
      </c>
      <c r="IH86" s="38">
        <v>213</v>
      </c>
      <c r="II86" s="38" t="s">
        <v>37</v>
      </c>
    </row>
    <row r="87" spans="1:243" s="37" customFormat="1" ht="37.5" customHeight="1">
      <c r="A87" s="22">
        <v>37</v>
      </c>
      <c r="B87" s="36" t="s">
        <v>126</v>
      </c>
      <c r="C87" s="23"/>
      <c r="D87" s="39"/>
      <c r="E87" s="25"/>
      <c r="F87" s="40"/>
      <c r="G87" s="41"/>
      <c r="H87" s="41"/>
      <c r="I87" s="40"/>
      <c r="J87" s="43"/>
      <c r="K87" s="44"/>
      <c r="L87" s="44"/>
      <c r="M87" s="51"/>
      <c r="N87" s="41"/>
      <c r="O87" s="41"/>
      <c r="P87" s="45"/>
      <c r="Q87" s="41"/>
      <c r="R87" s="41"/>
      <c r="S87" s="45"/>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7"/>
      <c r="BB87" s="48"/>
      <c r="BC87" s="36"/>
      <c r="IA87" s="37">
        <v>37</v>
      </c>
      <c r="IB87" s="80" t="s">
        <v>126</v>
      </c>
      <c r="IE87" s="38"/>
      <c r="IF87" s="38" t="s">
        <v>44</v>
      </c>
      <c r="IG87" s="38" t="s">
        <v>45</v>
      </c>
      <c r="IH87" s="38">
        <v>10</v>
      </c>
      <c r="II87" s="38" t="s">
        <v>37</v>
      </c>
    </row>
    <row r="88" spans="1:243" s="37" customFormat="1" ht="24.75" customHeight="1">
      <c r="A88" s="22">
        <v>37.01</v>
      </c>
      <c r="B88" s="36" t="s">
        <v>127</v>
      </c>
      <c r="C88" s="23"/>
      <c r="D88" s="39">
        <v>2</v>
      </c>
      <c r="E88" s="25" t="s">
        <v>37</v>
      </c>
      <c r="F88" s="40">
        <v>394.15</v>
      </c>
      <c r="G88" s="41"/>
      <c r="H88" s="41"/>
      <c r="I88" s="40" t="s">
        <v>38</v>
      </c>
      <c r="J88" s="43">
        <f>IF(I88="Less(-)",-1,1)</f>
        <v>1</v>
      </c>
      <c r="K88" s="44" t="s">
        <v>39</v>
      </c>
      <c r="L88" s="44" t="s">
        <v>4</v>
      </c>
      <c r="M88" s="77"/>
      <c r="N88" s="41"/>
      <c r="O88" s="41"/>
      <c r="P88" s="45"/>
      <c r="Q88" s="41"/>
      <c r="R88" s="41"/>
      <c r="S88" s="45"/>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7">
        <f>total_amount_ba($B$2,$D$2,D88,F88,J88,K88,M88)</f>
        <v>788.3</v>
      </c>
      <c r="BB88" s="48">
        <f>BA88+SUM(N88:AZ88)</f>
        <v>788.3</v>
      </c>
      <c r="BC88" s="36" t="str">
        <f>SpellNumber(L88,BB88)</f>
        <v>INR  Seven Hundred &amp; Eighty Eight  and Paise Thirty Only</v>
      </c>
      <c r="IA88" s="37">
        <v>37.01</v>
      </c>
      <c r="IB88" s="37" t="s">
        <v>127</v>
      </c>
      <c r="ID88" s="37">
        <v>2</v>
      </c>
      <c r="IE88" s="38" t="s">
        <v>37</v>
      </c>
      <c r="IF88" s="38" t="s">
        <v>40</v>
      </c>
      <c r="IG88" s="38" t="s">
        <v>35</v>
      </c>
      <c r="IH88" s="38">
        <v>123.223</v>
      </c>
      <c r="II88" s="38" t="s">
        <v>37</v>
      </c>
    </row>
    <row r="89" spans="1:243" s="37" customFormat="1" ht="37.5" customHeight="1">
      <c r="A89" s="22">
        <v>38</v>
      </c>
      <c r="B89" s="36" t="s">
        <v>128</v>
      </c>
      <c r="C89" s="23"/>
      <c r="D89" s="39"/>
      <c r="E89" s="25"/>
      <c r="F89" s="40"/>
      <c r="G89" s="41"/>
      <c r="H89" s="41"/>
      <c r="I89" s="40"/>
      <c r="J89" s="43"/>
      <c r="K89" s="44"/>
      <c r="L89" s="44"/>
      <c r="M89" s="51"/>
      <c r="N89" s="41"/>
      <c r="O89" s="41"/>
      <c r="P89" s="45"/>
      <c r="Q89" s="41"/>
      <c r="R89" s="41"/>
      <c r="S89" s="45"/>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7"/>
      <c r="BB89" s="48"/>
      <c r="BC89" s="36"/>
      <c r="IA89" s="37">
        <v>38</v>
      </c>
      <c r="IB89" s="80" t="s">
        <v>128</v>
      </c>
      <c r="IE89" s="38"/>
      <c r="IF89" s="38" t="s">
        <v>44</v>
      </c>
      <c r="IG89" s="38" t="s">
        <v>45</v>
      </c>
      <c r="IH89" s="38">
        <v>10</v>
      </c>
      <c r="II89" s="38" t="s">
        <v>37</v>
      </c>
    </row>
    <row r="90" spans="1:243" s="37" customFormat="1" ht="15">
      <c r="A90" s="22">
        <v>38.01</v>
      </c>
      <c r="B90" s="36" t="s">
        <v>129</v>
      </c>
      <c r="C90" s="23"/>
      <c r="D90" s="39">
        <v>30</v>
      </c>
      <c r="E90" s="25" t="s">
        <v>153</v>
      </c>
      <c r="F90" s="40">
        <v>15.5</v>
      </c>
      <c r="G90" s="41"/>
      <c r="H90" s="41"/>
      <c r="I90" s="40" t="s">
        <v>38</v>
      </c>
      <c r="J90" s="43">
        <f>IF(I90="Less(-)",-1,1)</f>
        <v>1</v>
      </c>
      <c r="K90" s="44" t="s">
        <v>39</v>
      </c>
      <c r="L90" s="44" t="s">
        <v>4</v>
      </c>
      <c r="M90" s="77"/>
      <c r="N90" s="41"/>
      <c r="O90" s="41"/>
      <c r="P90" s="45"/>
      <c r="Q90" s="41"/>
      <c r="R90" s="41"/>
      <c r="S90" s="45"/>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7">
        <f>total_amount_ba($B$2,$D$2,D90,F90,J90,K90,M90)</f>
        <v>465</v>
      </c>
      <c r="BB90" s="48">
        <f>BA90+SUM(N90:AZ90)</f>
        <v>465</v>
      </c>
      <c r="BC90" s="36" t="str">
        <f>SpellNumber(L90,BB90)</f>
        <v>INR  Four Hundred &amp; Sixty Five  Only</v>
      </c>
      <c r="IA90" s="37">
        <v>38.01</v>
      </c>
      <c r="IB90" s="37" t="s">
        <v>129</v>
      </c>
      <c r="ID90" s="37">
        <v>30</v>
      </c>
      <c r="IE90" s="38" t="s">
        <v>153</v>
      </c>
      <c r="IF90" s="38" t="s">
        <v>40</v>
      </c>
      <c r="IG90" s="38" t="s">
        <v>35</v>
      </c>
      <c r="IH90" s="38">
        <v>123.223</v>
      </c>
      <c r="II90" s="38" t="s">
        <v>37</v>
      </c>
    </row>
    <row r="91" spans="1:243" s="37" customFormat="1" ht="95.25" customHeight="1">
      <c r="A91" s="22">
        <v>39</v>
      </c>
      <c r="B91" s="36" t="s">
        <v>130</v>
      </c>
      <c r="C91" s="23"/>
      <c r="D91" s="39"/>
      <c r="E91" s="25"/>
      <c r="F91" s="40"/>
      <c r="G91" s="41"/>
      <c r="H91" s="41"/>
      <c r="I91" s="40"/>
      <c r="J91" s="43"/>
      <c r="K91" s="44"/>
      <c r="L91" s="44"/>
      <c r="M91" s="51"/>
      <c r="N91" s="41"/>
      <c r="O91" s="41"/>
      <c r="P91" s="45"/>
      <c r="Q91" s="41"/>
      <c r="R91" s="41"/>
      <c r="S91" s="45"/>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7"/>
      <c r="BB91" s="48"/>
      <c r="BC91" s="36"/>
      <c r="IA91" s="37">
        <v>39</v>
      </c>
      <c r="IB91" s="37" t="s">
        <v>130</v>
      </c>
      <c r="IE91" s="38"/>
      <c r="IF91" s="38" t="s">
        <v>44</v>
      </c>
      <c r="IG91" s="38" t="s">
        <v>45</v>
      </c>
      <c r="IH91" s="38">
        <v>10</v>
      </c>
      <c r="II91" s="38" t="s">
        <v>37</v>
      </c>
    </row>
    <row r="92" spans="1:243" s="37" customFormat="1" ht="33" customHeight="1">
      <c r="A92" s="22">
        <v>39.01</v>
      </c>
      <c r="B92" s="36" t="s">
        <v>131</v>
      </c>
      <c r="C92" s="23"/>
      <c r="D92" s="39">
        <v>9</v>
      </c>
      <c r="E92" s="25" t="s">
        <v>148</v>
      </c>
      <c r="F92" s="40">
        <v>2831.95</v>
      </c>
      <c r="G92" s="41"/>
      <c r="H92" s="41"/>
      <c r="I92" s="40" t="s">
        <v>38</v>
      </c>
      <c r="J92" s="43">
        <f>IF(I92="Less(-)",-1,1)</f>
        <v>1</v>
      </c>
      <c r="K92" s="44" t="s">
        <v>39</v>
      </c>
      <c r="L92" s="44" t="s">
        <v>4</v>
      </c>
      <c r="M92" s="77"/>
      <c r="N92" s="41"/>
      <c r="O92" s="41"/>
      <c r="P92" s="45"/>
      <c r="Q92" s="41"/>
      <c r="R92" s="41"/>
      <c r="S92" s="45"/>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7">
        <f>total_amount_ba($B$2,$D$2,D92,F92,J92,K92,M92)</f>
        <v>25487.55</v>
      </c>
      <c r="BB92" s="48">
        <f>BA92+SUM(N92:AZ92)</f>
        <v>25487.55</v>
      </c>
      <c r="BC92" s="36" t="str">
        <f>SpellNumber(L92,BB92)</f>
        <v>INR  Twenty Five Thousand Four Hundred &amp; Eighty Seven  and Paise Fifty Five Only</v>
      </c>
      <c r="IA92" s="37">
        <v>39.01</v>
      </c>
      <c r="IB92" s="37" t="s">
        <v>131</v>
      </c>
      <c r="ID92" s="37">
        <v>9</v>
      </c>
      <c r="IE92" s="38" t="s">
        <v>148</v>
      </c>
      <c r="IF92" s="38" t="s">
        <v>41</v>
      </c>
      <c r="IG92" s="38" t="s">
        <v>42</v>
      </c>
      <c r="IH92" s="38">
        <v>213</v>
      </c>
      <c r="II92" s="38" t="s">
        <v>37</v>
      </c>
    </row>
    <row r="93" spans="1:243" s="37" customFormat="1" ht="114" customHeight="1">
      <c r="A93" s="22">
        <v>40</v>
      </c>
      <c r="B93" s="50" t="s">
        <v>132</v>
      </c>
      <c r="C93" s="23"/>
      <c r="D93" s="39">
        <v>340</v>
      </c>
      <c r="E93" s="25" t="s">
        <v>148</v>
      </c>
      <c r="F93" s="40">
        <v>744.8</v>
      </c>
      <c r="G93" s="41"/>
      <c r="H93" s="41"/>
      <c r="I93" s="40" t="s">
        <v>38</v>
      </c>
      <c r="J93" s="43">
        <f>IF(I93="Less(-)",-1,1)</f>
        <v>1</v>
      </c>
      <c r="K93" s="44" t="s">
        <v>39</v>
      </c>
      <c r="L93" s="44" t="s">
        <v>4</v>
      </c>
      <c r="M93" s="77"/>
      <c r="N93" s="41"/>
      <c r="O93" s="41"/>
      <c r="P93" s="45"/>
      <c r="Q93" s="41"/>
      <c r="R93" s="41"/>
      <c r="S93" s="45"/>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7">
        <f>total_amount_ba($B$2,$D$2,D93,F93,J93,K93,M93)</f>
        <v>253232</v>
      </c>
      <c r="BB93" s="48">
        <f>BA93+SUM(N93:AZ93)</f>
        <v>253232</v>
      </c>
      <c r="BC93" s="36" t="str">
        <f>SpellNumber(L93,BB93)</f>
        <v>INR  Two Lakh Fifty Three Thousand Two Hundred &amp; Thirty Two  Only</v>
      </c>
      <c r="IA93" s="37">
        <v>40</v>
      </c>
      <c r="IB93" s="37" t="s">
        <v>132</v>
      </c>
      <c r="ID93" s="37">
        <v>340</v>
      </c>
      <c r="IE93" s="38" t="s">
        <v>148</v>
      </c>
      <c r="IF93" s="38" t="s">
        <v>34</v>
      </c>
      <c r="IG93" s="38" t="s">
        <v>43</v>
      </c>
      <c r="IH93" s="38">
        <v>10</v>
      </c>
      <c r="II93" s="38" t="s">
        <v>37</v>
      </c>
    </row>
    <row r="94" spans="1:243" s="37" customFormat="1" ht="94.5" customHeight="1">
      <c r="A94" s="22">
        <v>41</v>
      </c>
      <c r="B94" s="36" t="s">
        <v>133</v>
      </c>
      <c r="C94" s="23"/>
      <c r="D94" s="39">
        <v>96</v>
      </c>
      <c r="E94" s="53" t="s">
        <v>148</v>
      </c>
      <c r="F94" s="40">
        <v>688.35</v>
      </c>
      <c r="G94" s="54"/>
      <c r="H94" s="55"/>
      <c r="I94" s="40" t="s">
        <v>38</v>
      </c>
      <c r="J94" s="43">
        <f>IF(I94="Less(-)",-1,1)</f>
        <v>1</v>
      </c>
      <c r="K94" s="44" t="s">
        <v>39</v>
      </c>
      <c r="L94" s="44" t="s">
        <v>4</v>
      </c>
      <c r="M94" s="77"/>
      <c r="N94" s="41"/>
      <c r="O94" s="41"/>
      <c r="P94" s="46"/>
      <c r="Q94" s="41"/>
      <c r="R94" s="41"/>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7">
        <f>total_amount_ba($B$2,$D$2,D94,F94,J94,K94,M94)</f>
        <v>66081.6</v>
      </c>
      <c r="BB94" s="48">
        <f>BA94+SUM(N94:AZ94)</f>
        <v>66081.6</v>
      </c>
      <c r="BC94" s="36" t="str">
        <f>SpellNumber(L94,BB94)</f>
        <v>INR  Sixty Six Thousand  &amp;Eighty One  and Paise Sixty Only</v>
      </c>
      <c r="IA94" s="37">
        <v>41</v>
      </c>
      <c r="IB94" s="37" t="s">
        <v>133</v>
      </c>
      <c r="ID94" s="37">
        <v>96</v>
      </c>
      <c r="IE94" s="38" t="s">
        <v>148</v>
      </c>
      <c r="IF94" s="38" t="s">
        <v>41</v>
      </c>
      <c r="IG94" s="38" t="s">
        <v>46</v>
      </c>
      <c r="IH94" s="38">
        <v>10</v>
      </c>
      <c r="II94" s="38" t="s">
        <v>37</v>
      </c>
    </row>
    <row r="95" spans="1:243" s="37" customFormat="1" ht="51.75" customHeight="1">
      <c r="A95" s="22">
        <v>42</v>
      </c>
      <c r="B95" s="36" t="s">
        <v>134</v>
      </c>
      <c r="C95" s="23"/>
      <c r="D95" s="39"/>
      <c r="E95" s="25"/>
      <c r="F95" s="40"/>
      <c r="G95" s="41"/>
      <c r="H95" s="41"/>
      <c r="I95" s="40"/>
      <c r="J95" s="43"/>
      <c r="K95" s="44"/>
      <c r="L95" s="44"/>
      <c r="M95" s="51"/>
      <c r="N95" s="41"/>
      <c r="O95" s="41"/>
      <c r="P95" s="45"/>
      <c r="Q95" s="41"/>
      <c r="R95" s="41"/>
      <c r="S95" s="45"/>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7"/>
      <c r="BB95" s="48"/>
      <c r="BC95" s="36"/>
      <c r="IA95" s="37">
        <v>42</v>
      </c>
      <c r="IB95" s="80" t="s">
        <v>134</v>
      </c>
      <c r="IE95" s="38"/>
      <c r="IF95" s="38" t="s">
        <v>44</v>
      </c>
      <c r="IG95" s="38" t="s">
        <v>45</v>
      </c>
      <c r="IH95" s="38">
        <v>10</v>
      </c>
      <c r="II95" s="38" t="s">
        <v>37</v>
      </c>
    </row>
    <row r="96" spans="1:243" s="37" customFormat="1" ht="42" customHeight="1">
      <c r="A96" s="22">
        <v>42.01</v>
      </c>
      <c r="B96" s="50" t="s">
        <v>135</v>
      </c>
      <c r="C96" s="23"/>
      <c r="D96" s="39">
        <v>817</v>
      </c>
      <c r="E96" s="25" t="s">
        <v>152</v>
      </c>
      <c r="F96" s="40">
        <v>85.95</v>
      </c>
      <c r="G96" s="41"/>
      <c r="H96" s="41"/>
      <c r="I96" s="40" t="s">
        <v>38</v>
      </c>
      <c r="J96" s="43">
        <f>IF(I96="Less(-)",-1,1)</f>
        <v>1</v>
      </c>
      <c r="K96" s="44" t="s">
        <v>39</v>
      </c>
      <c r="L96" s="44" t="s">
        <v>4</v>
      </c>
      <c r="M96" s="77"/>
      <c r="N96" s="41"/>
      <c r="O96" s="41"/>
      <c r="P96" s="45"/>
      <c r="Q96" s="41"/>
      <c r="R96" s="41"/>
      <c r="S96" s="45"/>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7">
        <f>total_amount_ba($B$2,$D$2,D96,F96,J96,K96,M96)</f>
        <v>70221.15</v>
      </c>
      <c r="BB96" s="48">
        <f>BA96+SUM(N96:AZ96)</f>
        <v>70221.15</v>
      </c>
      <c r="BC96" s="36" t="str">
        <f>SpellNumber(L96,BB96)</f>
        <v>INR  Seventy Thousand Two Hundred &amp; Twenty One  and Paise Fifteen Only</v>
      </c>
      <c r="IA96" s="37">
        <v>42.01</v>
      </c>
      <c r="IB96" s="37" t="s">
        <v>135</v>
      </c>
      <c r="ID96" s="37">
        <v>817</v>
      </c>
      <c r="IE96" s="38" t="s">
        <v>152</v>
      </c>
      <c r="IF96" s="38" t="s">
        <v>34</v>
      </c>
      <c r="IG96" s="38" t="s">
        <v>43</v>
      </c>
      <c r="IH96" s="38">
        <v>10</v>
      </c>
      <c r="II96" s="38" t="s">
        <v>37</v>
      </c>
    </row>
    <row r="97" spans="1:243" s="37" customFormat="1" ht="65.25" customHeight="1">
      <c r="A97" s="22">
        <v>43</v>
      </c>
      <c r="B97" s="36" t="s">
        <v>136</v>
      </c>
      <c r="C97" s="23"/>
      <c r="D97" s="39"/>
      <c r="E97" s="25"/>
      <c r="F97" s="40"/>
      <c r="G97" s="41"/>
      <c r="H97" s="41"/>
      <c r="I97" s="40"/>
      <c r="J97" s="43"/>
      <c r="K97" s="44"/>
      <c r="L97" s="44"/>
      <c r="M97" s="51"/>
      <c r="N97" s="41"/>
      <c r="O97" s="41"/>
      <c r="P97" s="45"/>
      <c r="Q97" s="41"/>
      <c r="R97" s="41"/>
      <c r="S97" s="45"/>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7"/>
      <c r="BB97" s="48"/>
      <c r="BC97" s="36"/>
      <c r="IA97" s="37">
        <v>43</v>
      </c>
      <c r="IB97" s="80" t="s">
        <v>136</v>
      </c>
      <c r="IE97" s="38"/>
      <c r="IF97" s="38" t="s">
        <v>44</v>
      </c>
      <c r="IG97" s="38" t="s">
        <v>45</v>
      </c>
      <c r="IH97" s="38">
        <v>10</v>
      </c>
      <c r="II97" s="38" t="s">
        <v>37</v>
      </c>
    </row>
    <row r="98" spans="1:243" s="37" customFormat="1" ht="37.5" customHeight="1">
      <c r="A98" s="22">
        <v>43.01</v>
      </c>
      <c r="B98" s="36" t="s">
        <v>137</v>
      </c>
      <c r="C98" s="23"/>
      <c r="D98" s="39">
        <v>71</v>
      </c>
      <c r="E98" s="25" t="s">
        <v>148</v>
      </c>
      <c r="F98" s="40">
        <v>2372.8</v>
      </c>
      <c r="G98" s="41"/>
      <c r="H98" s="41"/>
      <c r="I98" s="40" t="s">
        <v>38</v>
      </c>
      <c r="J98" s="43">
        <f>IF(I98="Less(-)",-1,1)</f>
        <v>1</v>
      </c>
      <c r="K98" s="44" t="s">
        <v>39</v>
      </c>
      <c r="L98" s="44" t="s">
        <v>4</v>
      </c>
      <c r="M98" s="77"/>
      <c r="N98" s="41"/>
      <c r="O98" s="41"/>
      <c r="P98" s="45"/>
      <c r="Q98" s="41"/>
      <c r="R98" s="41"/>
      <c r="S98" s="45"/>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7">
        <f>total_amount_ba($B$2,$D$2,D98,F98,J98,K98,M98)</f>
        <v>168468.8</v>
      </c>
      <c r="BB98" s="48">
        <f>BA98+SUM(N98:AZ98)</f>
        <v>168468.8</v>
      </c>
      <c r="BC98" s="36" t="str">
        <f>SpellNumber(L98,BB98)</f>
        <v>INR  One Lakh Sixty Eight Thousand Four Hundred &amp; Sixty Eight  and Paise Eighty Only</v>
      </c>
      <c r="IA98" s="37">
        <v>43.01</v>
      </c>
      <c r="IB98" s="37" t="s">
        <v>137</v>
      </c>
      <c r="ID98" s="37">
        <v>71</v>
      </c>
      <c r="IE98" s="38" t="s">
        <v>148</v>
      </c>
      <c r="IF98" s="38" t="s">
        <v>40</v>
      </c>
      <c r="IG98" s="38" t="s">
        <v>35</v>
      </c>
      <c r="IH98" s="38">
        <v>123.223</v>
      </c>
      <c r="II98" s="38" t="s">
        <v>37</v>
      </c>
    </row>
    <row r="99" spans="1:243" s="37" customFormat="1" ht="42" customHeight="1">
      <c r="A99" s="22">
        <v>44</v>
      </c>
      <c r="B99" s="36" t="s">
        <v>138</v>
      </c>
      <c r="C99" s="23"/>
      <c r="D99" s="39"/>
      <c r="E99" s="25"/>
      <c r="F99" s="40"/>
      <c r="G99" s="41"/>
      <c r="H99" s="41"/>
      <c r="I99" s="40"/>
      <c r="J99" s="43"/>
      <c r="K99" s="44"/>
      <c r="L99" s="44"/>
      <c r="M99" s="51"/>
      <c r="N99" s="41"/>
      <c r="O99" s="41"/>
      <c r="P99" s="45"/>
      <c r="Q99" s="41"/>
      <c r="R99" s="41"/>
      <c r="S99" s="45"/>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7"/>
      <c r="BB99" s="48"/>
      <c r="BC99" s="36"/>
      <c r="IA99" s="37">
        <v>44</v>
      </c>
      <c r="IB99" s="80" t="s">
        <v>138</v>
      </c>
      <c r="IE99" s="38"/>
      <c r="IF99" s="38" t="s">
        <v>44</v>
      </c>
      <c r="IG99" s="38" t="s">
        <v>45</v>
      </c>
      <c r="IH99" s="38">
        <v>10</v>
      </c>
      <c r="II99" s="38" t="s">
        <v>37</v>
      </c>
    </row>
    <row r="100" spans="1:243" s="37" customFormat="1" ht="35.25" customHeight="1">
      <c r="A100" s="22">
        <v>44.01</v>
      </c>
      <c r="B100" s="36" t="s">
        <v>139</v>
      </c>
      <c r="C100" s="23"/>
      <c r="D100" s="39">
        <v>76</v>
      </c>
      <c r="E100" s="25" t="s">
        <v>148</v>
      </c>
      <c r="F100" s="40">
        <v>112.3</v>
      </c>
      <c r="G100" s="41"/>
      <c r="H100" s="41"/>
      <c r="I100" s="40" t="s">
        <v>38</v>
      </c>
      <c r="J100" s="43">
        <f>IF(I100="Less(-)",-1,1)</f>
        <v>1</v>
      </c>
      <c r="K100" s="44" t="s">
        <v>39</v>
      </c>
      <c r="L100" s="44" t="s">
        <v>4</v>
      </c>
      <c r="M100" s="77"/>
      <c r="N100" s="41"/>
      <c r="O100" s="41"/>
      <c r="P100" s="45"/>
      <c r="Q100" s="41"/>
      <c r="R100" s="41"/>
      <c r="S100" s="45"/>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7">
        <f>total_amount_ba($B$2,$D$2,D100,F100,J100,K100,M100)</f>
        <v>8534.8</v>
      </c>
      <c r="BB100" s="48">
        <f>BA100+SUM(N100:AZ100)</f>
        <v>8534.8</v>
      </c>
      <c r="BC100" s="36" t="str">
        <f>SpellNumber(L100,BB100)</f>
        <v>INR  Eight Thousand Five Hundred &amp; Thirty Four  and Paise Eighty Only</v>
      </c>
      <c r="IA100" s="37">
        <v>44.01</v>
      </c>
      <c r="IB100" s="37" t="s">
        <v>139</v>
      </c>
      <c r="ID100" s="37">
        <v>76</v>
      </c>
      <c r="IE100" s="38" t="s">
        <v>148</v>
      </c>
      <c r="IF100" s="38" t="s">
        <v>41</v>
      </c>
      <c r="IG100" s="38" t="s">
        <v>42</v>
      </c>
      <c r="IH100" s="38">
        <v>213</v>
      </c>
      <c r="II100" s="38" t="s">
        <v>37</v>
      </c>
    </row>
    <row r="101" spans="1:243" s="37" customFormat="1" ht="152.25" customHeight="1">
      <c r="A101" s="22">
        <v>45</v>
      </c>
      <c r="B101" s="36" t="s">
        <v>158</v>
      </c>
      <c r="C101" s="23"/>
      <c r="D101" s="39"/>
      <c r="E101" s="25"/>
      <c r="F101" s="40"/>
      <c r="G101" s="41"/>
      <c r="H101" s="41"/>
      <c r="I101" s="40"/>
      <c r="J101" s="43"/>
      <c r="K101" s="44"/>
      <c r="L101" s="44"/>
      <c r="M101" s="51"/>
      <c r="N101" s="41"/>
      <c r="O101" s="41"/>
      <c r="P101" s="45"/>
      <c r="Q101" s="41"/>
      <c r="R101" s="41"/>
      <c r="S101" s="45"/>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7"/>
      <c r="BB101" s="48"/>
      <c r="BC101" s="36"/>
      <c r="IA101" s="37">
        <v>45</v>
      </c>
      <c r="IB101" s="80" t="s">
        <v>158</v>
      </c>
      <c r="IE101" s="38"/>
      <c r="IF101" s="38" t="s">
        <v>44</v>
      </c>
      <c r="IG101" s="38" t="s">
        <v>45</v>
      </c>
      <c r="IH101" s="38">
        <v>10</v>
      </c>
      <c r="II101" s="38" t="s">
        <v>37</v>
      </c>
    </row>
    <row r="102" spans="1:243" s="37" customFormat="1" ht="30.75" customHeight="1">
      <c r="A102" s="22">
        <v>45.01</v>
      </c>
      <c r="B102" s="36" t="s">
        <v>140</v>
      </c>
      <c r="C102" s="23"/>
      <c r="D102" s="39"/>
      <c r="E102" s="25"/>
      <c r="F102" s="40"/>
      <c r="G102" s="41"/>
      <c r="H102" s="41"/>
      <c r="I102" s="40"/>
      <c r="J102" s="43"/>
      <c r="K102" s="44"/>
      <c r="L102" s="44"/>
      <c r="M102" s="51"/>
      <c r="N102" s="41"/>
      <c r="O102" s="41"/>
      <c r="P102" s="45"/>
      <c r="Q102" s="41"/>
      <c r="R102" s="41"/>
      <c r="S102" s="45"/>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7"/>
      <c r="BB102" s="48"/>
      <c r="BC102" s="36"/>
      <c r="IA102" s="37">
        <v>45.01</v>
      </c>
      <c r="IB102" s="80" t="s">
        <v>140</v>
      </c>
      <c r="IE102" s="38"/>
      <c r="IF102" s="38" t="s">
        <v>44</v>
      </c>
      <c r="IG102" s="38" t="s">
        <v>45</v>
      </c>
      <c r="IH102" s="38">
        <v>10</v>
      </c>
      <c r="II102" s="38" t="s">
        <v>37</v>
      </c>
    </row>
    <row r="103" spans="1:243" s="37" customFormat="1" ht="39.75" customHeight="1">
      <c r="A103" s="22">
        <v>45.02</v>
      </c>
      <c r="B103" s="50" t="s">
        <v>141</v>
      </c>
      <c r="C103" s="23"/>
      <c r="D103" s="39">
        <v>21</v>
      </c>
      <c r="E103" s="25" t="s">
        <v>152</v>
      </c>
      <c r="F103" s="40">
        <v>355.2</v>
      </c>
      <c r="G103" s="41"/>
      <c r="H103" s="41"/>
      <c r="I103" s="40" t="s">
        <v>38</v>
      </c>
      <c r="J103" s="43">
        <f>IF(I103="Less(-)",-1,1)</f>
        <v>1</v>
      </c>
      <c r="K103" s="44" t="s">
        <v>39</v>
      </c>
      <c r="L103" s="44" t="s">
        <v>4</v>
      </c>
      <c r="M103" s="77"/>
      <c r="N103" s="41"/>
      <c r="O103" s="41"/>
      <c r="P103" s="45"/>
      <c r="Q103" s="41"/>
      <c r="R103" s="41"/>
      <c r="S103" s="45"/>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7">
        <f>total_amount_ba($B$2,$D$2,D103,F103,J103,K103,M103)</f>
        <v>7459.2</v>
      </c>
      <c r="BB103" s="48">
        <f>BA103+SUM(N103:AZ103)</f>
        <v>7459.2</v>
      </c>
      <c r="BC103" s="36" t="str">
        <f>SpellNumber(L103,BB103)</f>
        <v>INR  Seven Thousand Four Hundred &amp; Fifty Nine  and Paise Twenty Only</v>
      </c>
      <c r="IA103" s="37">
        <v>45.02</v>
      </c>
      <c r="IB103" s="37" t="s">
        <v>141</v>
      </c>
      <c r="ID103" s="37">
        <v>21</v>
      </c>
      <c r="IE103" s="38" t="s">
        <v>152</v>
      </c>
      <c r="IF103" s="38" t="s">
        <v>34</v>
      </c>
      <c r="IG103" s="38" t="s">
        <v>43</v>
      </c>
      <c r="IH103" s="38">
        <v>10</v>
      </c>
      <c r="II103" s="38" t="s">
        <v>37</v>
      </c>
    </row>
    <row r="104" spans="1:243" s="37" customFormat="1" ht="48" customHeight="1">
      <c r="A104" s="22">
        <v>46</v>
      </c>
      <c r="B104" s="36" t="s">
        <v>142</v>
      </c>
      <c r="C104" s="23"/>
      <c r="D104" s="39"/>
      <c r="E104" s="25"/>
      <c r="F104" s="40"/>
      <c r="G104" s="41"/>
      <c r="H104" s="41"/>
      <c r="I104" s="40"/>
      <c r="J104" s="43"/>
      <c r="K104" s="44"/>
      <c r="L104" s="44"/>
      <c r="M104" s="51"/>
      <c r="N104" s="41"/>
      <c r="O104" s="41"/>
      <c r="P104" s="45"/>
      <c r="Q104" s="41"/>
      <c r="R104" s="41"/>
      <c r="S104" s="45"/>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7"/>
      <c r="BB104" s="48"/>
      <c r="BC104" s="36"/>
      <c r="IA104" s="37">
        <v>46</v>
      </c>
      <c r="IB104" s="80" t="s">
        <v>142</v>
      </c>
      <c r="IE104" s="38"/>
      <c r="IF104" s="38" t="s">
        <v>44</v>
      </c>
      <c r="IG104" s="38" t="s">
        <v>45</v>
      </c>
      <c r="IH104" s="38">
        <v>10</v>
      </c>
      <c r="II104" s="38" t="s">
        <v>37</v>
      </c>
    </row>
    <row r="105" spans="1:243" s="37" customFormat="1" ht="28.5">
      <c r="A105" s="22">
        <v>46.01</v>
      </c>
      <c r="B105" s="36" t="s">
        <v>143</v>
      </c>
      <c r="C105" s="23"/>
      <c r="D105" s="39">
        <v>88</v>
      </c>
      <c r="E105" s="53" t="s">
        <v>37</v>
      </c>
      <c r="F105" s="40">
        <v>51.1</v>
      </c>
      <c r="G105" s="54"/>
      <c r="H105" s="55"/>
      <c r="I105" s="40" t="s">
        <v>38</v>
      </c>
      <c r="J105" s="43">
        <f>IF(I105="Less(-)",-1,1)</f>
        <v>1</v>
      </c>
      <c r="K105" s="44" t="s">
        <v>39</v>
      </c>
      <c r="L105" s="44" t="s">
        <v>4</v>
      </c>
      <c r="M105" s="77"/>
      <c r="N105" s="41"/>
      <c r="O105" s="41"/>
      <c r="P105" s="46"/>
      <c r="Q105" s="41"/>
      <c r="R105" s="41"/>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7">
        <f>total_amount_ba($B$2,$D$2,D105,F105,J105,K105,M105)</f>
        <v>4496.8</v>
      </c>
      <c r="BB105" s="48">
        <f>BA105+SUM(N105:AZ105)</f>
        <v>4496.8</v>
      </c>
      <c r="BC105" s="36" t="str">
        <f>SpellNumber(L105,BB105)</f>
        <v>INR  Four Thousand Four Hundred &amp; Ninety Six  and Paise Eighty Only</v>
      </c>
      <c r="IA105" s="37">
        <v>46.01</v>
      </c>
      <c r="IB105" s="37" t="s">
        <v>143</v>
      </c>
      <c r="ID105" s="37">
        <v>88</v>
      </c>
      <c r="IE105" s="38" t="s">
        <v>37</v>
      </c>
      <c r="IF105" s="38" t="s">
        <v>41</v>
      </c>
      <c r="IG105" s="38" t="s">
        <v>46</v>
      </c>
      <c r="IH105" s="38">
        <v>10</v>
      </c>
      <c r="II105" s="38" t="s">
        <v>37</v>
      </c>
    </row>
    <row r="106" spans="1:243" s="37" customFormat="1" ht="51" customHeight="1">
      <c r="A106" s="22">
        <v>47</v>
      </c>
      <c r="B106" s="36" t="s">
        <v>144</v>
      </c>
      <c r="C106" s="23"/>
      <c r="D106" s="39"/>
      <c r="E106" s="25"/>
      <c r="F106" s="40"/>
      <c r="G106" s="41"/>
      <c r="H106" s="41"/>
      <c r="I106" s="40"/>
      <c r="J106" s="43"/>
      <c r="K106" s="44"/>
      <c r="L106" s="44"/>
      <c r="M106" s="51"/>
      <c r="N106" s="41"/>
      <c r="O106" s="41"/>
      <c r="P106" s="45"/>
      <c r="Q106" s="41"/>
      <c r="R106" s="41"/>
      <c r="S106" s="45"/>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7"/>
      <c r="BB106" s="48"/>
      <c r="BC106" s="36"/>
      <c r="IA106" s="37">
        <v>47</v>
      </c>
      <c r="IB106" s="80" t="s">
        <v>144</v>
      </c>
      <c r="IE106" s="38"/>
      <c r="IF106" s="38" t="s">
        <v>44</v>
      </c>
      <c r="IG106" s="38" t="s">
        <v>45</v>
      </c>
      <c r="IH106" s="38">
        <v>10</v>
      </c>
      <c r="II106" s="38" t="s">
        <v>37</v>
      </c>
    </row>
    <row r="107" spans="1:243" s="37" customFormat="1" ht="28.5">
      <c r="A107" s="22">
        <v>47.01</v>
      </c>
      <c r="B107" s="36" t="s">
        <v>145</v>
      </c>
      <c r="C107" s="23"/>
      <c r="D107" s="39">
        <v>40</v>
      </c>
      <c r="E107" s="25" t="s">
        <v>37</v>
      </c>
      <c r="F107" s="40">
        <v>88.1</v>
      </c>
      <c r="G107" s="41"/>
      <c r="H107" s="41"/>
      <c r="I107" s="40" t="s">
        <v>38</v>
      </c>
      <c r="J107" s="43">
        <f>IF(I107="Less(-)",-1,1)</f>
        <v>1</v>
      </c>
      <c r="K107" s="44" t="s">
        <v>39</v>
      </c>
      <c r="L107" s="44" t="s">
        <v>4</v>
      </c>
      <c r="M107" s="77"/>
      <c r="N107" s="41"/>
      <c r="O107" s="41"/>
      <c r="P107" s="45"/>
      <c r="Q107" s="41"/>
      <c r="R107" s="41"/>
      <c r="S107" s="45"/>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7">
        <f>total_amount_ba($B$2,$D$2,D107,F107,J107,K107,M107)</f>
        <v>3524</v>
      </c>
      <c r="BB107" s="48">
        <f>BA107+SUM(N107:AZ107)</f>
        <v>3524</v>
      </c>
      <c r="BC107" s="36" t="str">
        <f>SpellNumber(L107,BB107)</f>
        <v>INR  Three Thousand Five Hundred &amp; Twenty Four  Only</v>
      </c>
      <c r="IA107" s="37">
        <v>47.01</v>
      </c>
      <c r="IB107" s="37" t="s">
        <v>145</v>
      </c>
      <c r="ID107" s="37">
        <v>40</v>
      </c>
      <c r="IE107" s="38" t="s">
        <v>37</v>
      </c>
      <c r="IF107" s="38" t="s">
        <v>40</v>
      </c>
      <c r="IG107" s="38" t="s">
        <v>35</v>
      </c>
      <c r="IH107" s="38">
        <v>123.223</v>
      </c>
      <c r="II107" s="38" t="s">
        <v>37</v>
      </c>
    </row>
    <row r="108" spans="1:243" s="37" customFormat="1" ht="52.5" customHeight="1">
      <c r="A108" s="22">
        <v>48</v>
      </c>
      <c r="B108" s="36" t="s">
        <v>146</v>
      </c>
      <c r="C108" s="23"/>
      <c r="D108" s="39"/>
      <c r="E108" s="25"/>
      <c r="F108" s="40"/>
      <c r="G108" s="41"/>
      <c r="H108" s="41"/>
      <c r="I108" s="40"/>
      <c r="J108" s="43"/>
      <c r="K108" s="44"/>
      <c r="L108" s="44"/>
      <c r="M108" s="51"/>
      <c r="N108" s="41"/>
      <c r="O108" s="41"/>
      <c r="P108" s="45"/>
      <c r="Q108" s="41"/>
      <c r="R108" s="41"/>
      <c r="S108" s="45"/>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7"/>
      <c r="BB108" s="48"/>
      <c r="BC108" s="36"/>
      <c r="IA108" s="37">
        <v>48</v>
      </c>
      <c r="IB108" s="80" t="s">
        <v>146</v>
      </c>
      <c r="IE108" s="38"/>
      <c r="IF108" s="38" t="s">
        <v>44</v>
      </c>
      <c r="IG108" s="38" t="s">
        <v>45</v>
      </c>
      <c r="IH108" s="38">
        <v>10</v>
      </c>
      <c r="II108" s="38" t="s">
        <v>37</v>
      </c>
    </row>
    <row r="109" spans="1:243" s="37" customFormat="1" ht="28.5">
      <c r="A109" s="22">
        <v>48.01</v>
      </c>
      <c r="B109" s="36" t="s">
        <v>147</v>
      </c>
      <c r="C109" s="23"/>
      <c r="D109" s="39">
        <v>40</v>
      </c>
      <c r="E109" s="25" t="s">
        <v>37</v>
      </c>
      <c r="F109" s="40">
        <v>189.2</v>
      </c>
      <c r="G109" s="41"/>
      <c r="H109" s="41"/>
      <c r="I109" s="40" t="s">
        <v>38</v>
      </c>
      <c r="J109" s="43">
        <f>IF(I109="Less(-)",-1,1)</f>
        <v>1</v>
      </c>
      <c r="K109" s="44" t="s">
        <v>39</v>
      </c>
      <c r="L109" s="44" t="s">
        <v>4</v>
      </c>
      <c r="M109" s="77"/>
      <c r="N109" s="41"/>
      <c r="O109" s="41"/>
      <c r="P109" s="45"/>
      <c r="Q109" s="41"/>
      <c r="R109" s="41"/>
      <c r="S109" s="45"/>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7">
        <f>total_amount_ba($B$2,$D$2,D109,F109,J109,K109,M109)</f>
        <v>7568</v>
      </c>
      <c r="BB109" s="48">
        <f>BA109+SUM(N109:AZ109)</f>
        <v>7568</v>
      </c>
      <c r="BC109" s="36" t="str">
        <f>SpellNumber(L109,BB109)</f>
        <v>INR  Seven Thousand Five Hundred &amp; Sixty Eight  Only</v>
      </c>
      <c r="IA109" s="37">
        <v>48.01</v>
      </c>
      <c r="IB109" s="37" t="s">
        <v>147</v>
      </c>
      <c r="ID109" s="37">
        <v>40</v>
      </c>
      <c r="IE109" s="38" t="s">
        <v>37</v>
      </c>
      <c r="IF109" s="38" t="s">
        <v>41</v>
      </c>
      <c r="IG109" s="38" t="s">
        <v>42</v>
      </c>
      <c r="IH109" s="38">
        <v>213</v>
      </c>
      <c r="II109" s="38" t="s">
        <v>37</v>
      </c>
    </row>
    <row r="110" spans="1:243" s="37" customFormat="1" ht="78" customHeight="1">
      <c r="A110" s="22">
        <v>49</v>
      </c>
      <c r="B110" s="36" t="s">
        <v>159</v>
      </c>
      <c r="C110" s="23"/>
      <c r="D110" s="39"/>
      <c r="E110" s="25"/>
      <c r="F110" s="40"/>
      <c r="G110" s="41"/>
      <c r="H110" s="41"/>
      <c r="I110" s="40"/>
      <c r="J110" s="43"/>
      <c r="K110" s="44"/>
      <c r="L110" s="44"/>
      <c r="M110" s="51"/>
      <c r="N110" s="41"/>
      <c r="O110" s="41"/>
      <c r="P110" s="45"/>
      <c r="Q110" s="41"/>
      <c r="R110" s="41"/>
      <c r="S110" s="45"/>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7"/>
      <c r="BB110" s="48"/>
      <c r="BC110" s="36"/>
      <c r="IA110" s="37">
        <v>49</v>
      </c>
      <c r="IB110" s="80" t="s">
        <v>159</v>
      </c>
      <c r="IE110" s="38"/>
      <c r="IF110" s="38" t="s">
        <v>44</v>
      </c>
      <c r="IG110" s="38" t="s">
        <v>45</v>
      </c>
      <c r="IH110" s="38">
        <v>10</v>
      </c>
      <c r="II110" s="38" t="s">
        <v>37</v>
      </c>
    </row>
    <row r="111" spans="1:243" s="37" customFormat="1" ht="21" customHeight="1">
      <c r="A111" s="22">
        <v>49.01</v>
      </c>
      <c r="B111" s="50" t="s">
        <v>160</v>
      </c>
      <c r="C111" s="23"/>
      <c r="D111" s="39">
        <v>2</v>
      </c>
      <c r="E111" s="25" t="s">
        <v>149</v>
      </c>
      <c r="F111" s="40">
        <v>166.4</v>
      </c>
      <c r="G111" s="41"/>
      <c r="H111" s="41"/>
      <c r="I111" s="40" t="s">
        <v>38</v>
      </c>
      <c r="J111" s="43">
        <f>IF(I111="Less(-)",-1,1)</f>
        <v>1</v>
      </c>
      <c r="K111" s="44" t="s">
        <v>39</v>
      </c>
      <c r="L111" s="44" t="s">
        <v>4</v>
      </c>
      <c r="M111" s="77"/>
      <c r="N111" s="41"/>
      <c r="O111" s="41"/>
      <c r="P111" s="45"/>
      <c r="Q111" s="41"/>
      <c r="R111" s="41"/>
      <c r="S111" s="45"/>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7">
        <f>total_amount_ba($B$2,$D$2,D111,F111,J111,K111,M111)</f>
        <v>332.8</v>
      </c>
      <c r="BB111" s="48">
        <f>BA111+SUM(N111:AZ111)</f>
        <v>332.8</v>
      </c>
      <c r="BC111" s="36" t="str">
        <f>SpellNumber(L111,BB111)</f>
        <v>INR  Three Hundred &amp; Thirty Two  and Paise Eighty Only</v>
      </c>
      <c r="IA111" s="37">
        <v>49.01</v>
      </c>
      <c r="IB111" s="37" t="s">
        <v>160</v>
      </c>
      <c r="ID111" s="37">
        <v>2</v>
      </c>
      <c r="IE111" s="38" t="s">
        <v>149</v>
      </c>
      <c r="IF111" s="38" t="s">
        <v>34</v>
      </c>
      <c r="IG111" s="38" t="s">
        <v>43</v>
      </c>
      <c r="IH111" s="38">
        <v>10</v>
      </c>
      <c r="II111" s="38" t="s">
        <v>37</v>
      </c>
    </row>
    <row r="112" spans="1:243" s="37" customFormat="1" ht="47.25" customHeight="1">
      <c r="A112" s="22">
        <v>50</v>
      </c>
      <c r="B112" s="36" t="s">
        <v>161</v>
      </c>
      <c r="C112" s="23"/>
      <c r="D112" s="39"/>
      <c r="E112" s="25"/>
      <c r="F112" s="40"/>
      <c r="G112" s="41"/>
      <c r="H112" s="41"/>
      <c r="I112" s="40"/>
      <c r="J112" s="43"/>
      <c r="K112" s="44"/>
      <c r="L112" s="44"/>
      <c r="M112" s="51"/>
      <c r="N112" s="41"/>
      <c r="O112" s="41"/>
      <c r="P112" s="45"/>
      <c r="Q112" s="41"/>
      <c r="R112" s="41"/>
      <c r="S112" s="45"/>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7"/>
      <c r="BB112" s="48"/>
      <c r="BC112" s="36"/>
      <c r="IA112" s="37">
        <v>50</v>
      </c>
      <c r="IB112" s="80" t="s">
        <v>161</v>
      </c>
      <c r="IE112" s="38"/>
      <c r="IF112" s="38" t="s">
        <v>44</v>
      </c>
      <c r="IG112" s="38" t="s">
        <v>45</v>
      </c>
      <c r="IH112" s="38">
        <v>10</v>
      </c>
      <c r="II112" s="38" t="s">
        <v>37</v>
      </c>
    </row>
    <row r="113" spans="1:243" s="37" customFormat="1" ht="26.25" customHeight="1">
      <c r="A113" s="22">
        <v>50.01</v>
      </c>
      <c r="B113" s="36" t="s">
        <v>162</v>
      </c>
      <c r="C113" s="23"/>
      <c r="D113" s="39">
        <v>1</v>
      </c>
      <c r="E113" s="53" t="s">
        <v>149</v>
      </c>
      <c r="F113" s="40">
        <v>5582.85</v>
      </c>
      <c r="G113" s="54"/>
      <c r="H113" s="55"/>
      <c r="I113" s="40" t="s">
        <v>38</v>
      </c>
      <c r="J113" s="43">
        <f>IF(I113="Less(-)",-1,1)</f>
        <v>1</v>
      </c>
      <c r="K113" s="44" t="s">
        <v>39</v>
      </c>
      <c r="L113" s="44" t="s">
        <v>4</v>
      </c>
      <c r="M113" s="77"/>
      <c r="N113" s="41"/>
      <c r="O113" s="41"/>
      <c r="P113" s="46"/>
      <c r="Q113" s="41"/>
      <c r="R113" s="41"/>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7">
        <f>total_amount_ba($B$2,$D$2,D113,F113,J113,K113,M113)</f>
        <v>5582.85</v>
      </c>
      <c r="BB113" s="48">
        <f>BA113+SUM(N113:AZ113)</f>
        <v>5582.85</v>
      </c>
      <c r="BC113" s="36" t="str">
        <f>SpellNumber(L113,BB113)</f>
        <v>INR  Five Thousand Five Hundred &amp; Eighty Two  and Paise Eighty Five Only</v>
      </c>
      <c r="IA113" s="37">
        <v>50.01</v>
      </c>
      <c r="IB113" s="37" t="s">
        <v>162</v>
      </c>
      <c r="ID113" s="37">
        <v>1</v>
      </c>
      <c r="IE113" s="38" t="s">
        <v>149</v>
      </c>
      <c r="IF113" s="38" t="s">
        <v>41</v>
      </c>
      <c r="IG113" s="38" t="s">
        <v>46</v>
      </c>
      <c r="IH113" s="38">
        <v>10</v>
      </c>
      <c r="II113" s="38" t="s">
        <v>37</v>
      </c>
    </row>
    <row r="114" spans="1:243" s="37" customFormat="1" ht="64.5" customHeight="1">
      <c r="A114" s="22">
        <v>51</v>
      </c>
      <c r="B114" s="50" t="s">
        <v>163</v>
      </c>
      <c r="C114" s="23"/>
      <c r="D114" s="39">
        <v>5</v>
      </c>
      <c r="E114" s="25" t="s">
        <v>149</v>
      </c>
      <c r="F114" s="40">
        <v>125.75</v>
      </c>
      <c r="G114" s="41"/>
      <c r="H114" s="41"/>
      <c r="I114" s="40" t="s">
        <v>38</v>
      </c>
      <c r="J114" s="43">
        <f>IF(I114="Less(-)",-1,1)</f>
        <v>1</v>
      </c>
      <c r="K114" s="44" t="s">
        <v>39</v>
      </c>
      <c r="L114" s="44" t="s">
        <v>4</v>
      </c>
      <c r="M114" s="77"/>
      <c r="N114" s="41"/>
      <c r="O114" s="41"/>
      <c r="P114" s="45"/>
      <c r="Q114" s="41"/>
      <c r="R114" s="41"/>
      <c r="S114" s="45"/>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7">
        <f>total_amount_ba($B$2,$D$2,D114,F114,J114,K114,M114)</f>
        <v>628.75</v>
      </c>
      <c r="BB114" s="48">
        <f>BA114+SUM(N114:AZ114)</f>
        <v>628.75</v>
      </c>
      <c r="BC114" s="36" t="str">
        <f>SpellNumber(L114,BB114)</f>
        <v>INR  Six Hundred &amp; Twenty Eight  and Paise Seventy Five Only</v>
      </c>
      <c r="IA114" s="37">
        <v>51</v>
      </c>
      <c r="IB114" s="37" t="s">
        <v>163</v>
      </c>
      <c r="ID114" s="37">
        <v>5</v>
      </c>
      <c r="IE114" s="38" t="s">
        <v>149</v>
      </c>
      <c r="IF114" s="38" t="s">
        <v>34</v>
      </c>
      <c r="IG114" s="38" t="s">
        <v>43</v>
      </c>
      <c r="IH114" s="38">
        <v>10</v>
      </c>
      <c r="II114" s="38" t="s">
        <v>37</v>
      </c>
    </row>
    <row r="115" spans="1:243" s="37" customFormat="1" ht="51" customHeight="1">
      <c r="A115" s="22">
        <v>52</v>
      </c>
      <c r="B115" s="36" t="s">
        <v>164</v>
      </c>
      <c r="C115" s="23"/>
      <c r="D115" s="39">
        <v>5</v>
      </c>
      <c r="E115" s="25" t="s">
        <v>149</v>
      </c>
      <c r="F115" s="40">
        <v>10.7</v>
      </c>
      <c r="G115" s="41"/>
      <c r="H115" s="41"/>
      <c r="I115" s="40" t="s">
        <v>38</v>
      </c>
      <c r="J115" s="43">
        <f>IF(I115="Less(-)",-1,1)</f>
        <v>1</v>
      </c>
      <c r="K115" s="44" t="s">
        <v>39</v>
      </c>
      <c r="L115" s="44" t="s">
        <v>4</v>
      </c>
      <c r="M115" s="77"/>
      <c r="N115" s="41"/>
      <c r="O115" s="41"/>
      <c r="P115" s="45"/>
      <c r="Q115" s="41"/>
      <c r="R115" s="41"/>
      <c r="S115" s="45"/>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7">
        <f>total_amount_ba($B$2,$D$2,D115,F115,J115,K115,M115)</f>
        <v>53.5</v>
      </c>
      <c r="BB115" s="48">
        <f>BA115+SUM(N115:AZ115)</f>
        <v>53.5</v>
      </c>
      <c r="BC115" s="36" t="str">
        <f>SpellNumber(L115,BB115)</f>
        <v>INR  Fifty Three and Paise Fifty Only</v>
      </c>
      <c r="IA115" s="37">
        <v>52</v>
      </c>
      <c r="IB115" s="37" t="s">
        <v>164</v>
      </c>
      <c r="ID115" s="37">
        <v>5</v>
      </c>
      <c r="IE115" s="38" t="s">
        <v>149</v>
      </c>
      <c r="IF115" s="38" t="s">
        <v>40</v>
      </c>
      <c r="IG115" s="38" t="s">
        <v>35</v>
      </c>
      <c r="IH115" s="38">
        <v>123.223</v>
      </c>
      <c r="II115" s="38" t="s">
        <v>37</v>
      </c>
    </row>
    <row r="116" spans="1:243" s="37" customFormat="1" ht="135.75" customHeight="1">
      <c r="A116" s="22">
        <v>53</v>
      </c>
      <c r="B116" s="36" t="s">
        <v>165</v>
      </c>
      <c r="C116" s="23"/>
      <c r="D116" s="39">
        <v>38</v>
      </c>
      <c r="E116" s="53" t="s">
        <v>152</v>
      </c>
      <c r="F116" s="40">
        <v>472.4</v>
      </c>
      <c r="G116" s="54"/>
      <c r="H116" s="55"/>
      <c r="I116" s="40" t="s">
        <v>38</v>
      </c>
      <c r="J116" s="43">
        <f>IF(I116="Less(-)",-1,1)</f>
        <v>1</v>
      </c>
      <c r="K116" s="44" t="s">
        <v>39</v>
      </c>
      <c r="L116" s="44" t="s">
        <v>4</v>
      </c>
      <c r="M116" s="77"/>
      <c r="N116" s="41"/>
      <c r="O116" s="41"/>
      <c r="P116" s="46"/>
      <c r="Q116" s="41"/>
      <c r="R116" s="41"/>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7">
        <f>total_amount_ba($B$2,$D$2,D116,F116,J116,K116,M116)</f>
        <v>17951.2</v>
      </c>
      <c r="BB116" s="48">
        <f>BA116+SUM(N116:AZ116)</f>
        <v>17951.2</v>
      </c>
      <c r="BC116" s="36" t="str">
        <f>SpellNumber(L116,BB116)</f>
        <v>INR  Seventeen Thousand Nine Hundred &amp; Fifty One  and Paise Twenty Only</v>
      </c>
      <c r="IA116" s="37">
        <v>53</v>
      </c>
      <c r="IB116" s="37" t="s">
        <v>165</v>
      </c>
      <c r="ID116" s="37">
        <v>38</v>
      </c>
      <c r="IE116" s="38" t="s">
        <v>152</v>
      </c>
      <c r="IF116" s="38" t="s">
        <v>41</v>
      </c>
      <c r="IG116" s="38" t="s">
        <v>46</v>
      </c>
      <c r="IH116" s="38">
        <v>10</v>
      </c>
      <c r="II116" s="38" t="s">
        <v>37</v>
      </c>
    </row>
    <row r="117" spans="1:243" s="37" customFormat="1" ht="93.75" customHeight="1">
      <c r="A117" s="22">
        <v>54</v>
      </c>
      <c r="B117" s="50" t="s">
        <v>166</v>
      </c>
      <c r="C117" s="23"/>
      <c r="D117" s="39">
        <v>8</v>
      </c>
      <c r="E117" s="25" t="s">
        <v>148</v>
      </c>
      <c r="F117" s="40">
        <v>901.05</v>
      </c>
      <c r="G117" s="41"/>
      <c r="H117" s="41"/>
      <c r="I117" s="40" t="s">
        <v>38</v>
      </c>
      <c r="J117" s="43">
        <f>IF(I117="Less(-)",-1,1)</f>
        <v>1</v>
      </c>
      <c r="K117" s="44" t="s">
        <v>39</v>
      </c>
      <c r="L117" s="44" t="s">
        <v>4</v>
      </c>
      <c r="M117" s="77"/>
      <c r="N117" s="41"/>
      <c r="O117" s="41"/>
      <c r="P117" s="45"/>
      <c r="Q117" s="41"/>
      <c r="R117" s="41"/>
      <c r="S117" s="45"/>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7">
        <f>total_amount_ba($B$2,$D$2,D117,F117,J117,K117,M117)</f>
        <v>7208.4</v>
      </c>
      <c r="BB117" s="48">
        <f>BA117+SUM(N117:AZ117)</f>
        <v>7208.4</v>
      </c>
      <c r="BC117" s="36" t="str">
        <f>SpellNumber(L117,BB117)</f>
        <v>INR  Seven Thousand Two Hundred &amp; Eight  and Paise Forty Only</v>
      </c>
      <c r="IA117" s="37">
        <v>54</v>
      </c>
      <c r="IB117" s="37" t="s">
        <v>166</v>
      </c>
      <c r="ID117" s="37">
        <v>8</v>
      </c>
      <c r="IE117" s="38" t="s">
        <v>148</v>
      </c>
      <c r="IF117" s="38" t="s">
        <v>34</v>
      </c>
      <c r="IG117" s="38" t="s">
        <v>43</v>
      </c>
      <c r="IH117" s="38">
        <v>10</v>
      </c>
      <c r="II117" s="38" t="s">
        <v>37</v>
      </c>
    </row>
    <row r="118" spans="1:243" s="37" customFormat="1" ht="45" customHeight="1">
      <c r="A118" s="22">
        <v>55</v>
      </c>
      <c r="B118" s="36" t="s">
        <v>58</v>
      </c>
      <c r="C118" s="23"/>
      <c r="D118" s="39"/>
      <c r="E118" s="25"/>
      <c r="F118" s="40"/>
      <c r="G118" s="41"/>
      <c r="H118" s="41"/>
      <c r="I118" s="40"/>
      <c r="J118" s="43"/>
      <c r="K118" s="44"/>
      <c r="L118" s="44"/>
      <c r="M118" s="51"/>
      <c r="N118" s="41"/>
      <c r="O118" s="41"/>
      <c r="P118" s="45"/>
      <c r="Q118" s="41"/>
      <c r="R118" s="41"/>
      <c r="S118" s="45"/>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7"/>
      <c r="BB118" s="48"/>
      <c r="BC118" s="36"/>
      <c r="IA118" s="37">
        <v>55</v>
      </c>
      <c r="IB118" s="80" t="s">
        <v>58</v>
      </c>
      <c r="IE118" s="38"/>
      <c r="IF118" s="38" t="s">
        <v>44</v>
      </c>
      <c r="IG118" s="38" t="s">
        <v>45</v>
      </c>
      <c r="IH118" s="38">
        <v>10</v>
      </c>
      <c r="II118" s="38" t="s">
        <v>37</v>
      </c>
    </row>
    <row r="119" spans="1:243" s="37" customFormat="1" ht="28.5">
      <c r="A119" s="22">
        <v>55.01</v>
      </c>
      <c r="B119" s="36" t="s">
        <v>167</v>
      </c>
      <c r="C119" s="23"/>
      <c r="D119" s="39">
        <v>8</v>
      </c>
      <c r="E119" s="25" t="s">
        <v>149</v>
      </c>
      <c r="F119" s="40">
        <v>615.15</v>
      </c>
      <c r="G119" s="41"/>
      <c r="H119" s="41"/>
      <c r="I119" s="40" t="s">
        <v>38</v>
      </c>
      <c r="J119" s="43">
        <f>IF(I119="Less(-)",-1,1)</f>
        <v>1</v>
      </c>
      <c r="K119" s="44" t="s">
        <v>39</v>
      </c>
      <c r="L119" s="44" t="s">
        <v>4</v>
      </c>
      <c r="M119" s="77"/>
      <c r="N119" s="41"/>
      <c r="O119" s="41"/>
      <c r="P119" s="45"/>
      <c r="Q119" s="41"/>
      <c r="R119" s="41"/>
      <c r="S119" s="45"/>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7">
        <f>total_amount_ba($B$2,$D$2,D119,F119,J119,K119,M119)</f>
        <v>4921.2</v>
      </c>
      <c r="BB119" s="48">
        <f>BA119+SUM(N119:AZ119)</f>
        <v>4921.2</v>
      </c>
      <c r="BC119" s="36" t="str">
        <f>SpellNumber(L119,BB119)</f>
        <v>INR  Four Thousand Nine Hundred &amp; Twenty One  and Paise Twenty Only</v>
      </c>
      <c r="IA119" s="37">
        <v>55.01</v>
      </c>
      <c r="IB119" s="37" t="s">
        <v>167</v>
      </c>
      <c r="ID119" s="37">
        <v>8</v>
      </c>
      <c r="IE119" s="38" t="s">
        <v>149</v>
      </c>
      <c r="IF119" s="38" t="s">
        <v>41</v>
      </c>
      <c r="IG119" s="38" t="s">
        <v>42</v>
      </c>
      <c r="IH119" s="38">
        <v>213</v>
      </c>
      <c r="II119" s="38" t="s">
        <v>37</v>
      </c>
    </row>
    <row r="120" spans="1:243" s="37" customFormat="1" ht="36.75" customHeight="1">
      <c r="A120" s="22">
        <v>56</v>
      </c>
      <c r="B120" s="36" t="s">
        <v>168</v>
      </c>
      <c r="C120" s="23"/>
      <c r="D120" s="39"/>
      <c r="E120" s="25"/>
      <c r="F120" s="40"/>
      <c r="G120" s="41"/>
      <c r="H120" s="41"/>
      <c r="I120" s="40"/>
      <c r="J120" s="43"/>
      <c r="K120" s="44"/>
      <c r="L120" s="44"/>
      <c r="M120" s="51"/>
      <c r="N120" s="41"/>
      <c r="O120" s="41"/>
      <c r="P120" s="45"/>
      <c r="Q120" s="41"/>
      <c r="R120" s="41"/>
      <c r="S120" s="45"/>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7"/>
      <c r="BB120" s="48"/>
      <c r="BC120" s="36"/>
      <c r="IA120" s="37">
        <v>56</v>
      </c>
      <c r="IB120" s="80" t="s">
        <v>168</v>
      </c>
      <c r="IE120" s="38"/>
      <c r="IF120" s="38" t="s">
        <v>44</v>
      </c>
      <c r="IG120" s="38" t="s">
        <v>45</v>
      </c>
      <c r="IH120" s="38">
        <v>10</v>
      </c>
      <c r="II120" s="38" t="s">
        <v>37</v>
      </c>
    </row>
    <row r="121" spans="1:243" s="37" customFormat="1" ht="28.5">
      <c r="A121" s="22">
        <v>56.01</v>
      </c>
      <c r="B121" s="50" t="s">
        <v>169</v>
      </c>
      <c r="C121" s="23"/>
      <c r="D121" s="39">
        <v>8</v>
      </c>
      <c r="E121" s="25" t="s">
        <v>149</v>
      </c>
      <c r="F121" s="40">
        <v>4751.65</v>
      </c>
      <c r="G121" s="41"/>
      <c r="H121" s="41"/>
      <c r="I121" s="40" t="s">
        <v>38</v>
      </c>
      <c r="J121" s="43">
        <f>IF(I121="Less(-)",-1,1)</f>
        <v>1</v>
      </c>
      <c r="K121" s="44" t="s">
        <v>39</v>
      </c>
      <c r="L121" s="44" t="s">
        <v>4</v>
      </c>
      <c r="M121" s="77"/>
      <c r="N121" s="41"/>
      <c r="O121" s="41"/>
      <c r="P121" s="45"/>
      <c r="Q121" s="41"/>
      <c r="R121" s="41"/>
      <c r="S121" s="45"/>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7">
        <f>total_amount_ba($B$2,$D$2,D121,F121,J121,K121,M121)</f>
        <v>38013.2</v>
      </c>
      <c r="BB121" s="48">
        <f>BA121+SUM(N121:AZ121)</f>
        <v>38013.2</v>
      </c>
      <c r="BC121" s="36" t="str">
        <f>SpellNumber(L121,BB121)</f>
        <v>INR  Thirty Eight Thousand  &amp;Thirteen  and Paise Twenty Only</v>
      </c>
      <c r="IA121" s="37">
        <v>56.01</v>
      </c>
      <c r="IB121" s="37" t="s">
        <v>169</v>
      </c>
      <c r="ID121" s="37">
        <v>8</v>
      </c>
      <c r="IE121" s="38" t="s">
        <v>149</v>
      </c>
      <c r="IF121" s="38" t="s">
        <v>34</v>
      </c>
      <c r="IG121" s="38" t="s">
        <v>43</v>
      </c>
      <c r="IH121" s="38">
        <v>10</v>
      </c>
      <c r="II121" s="38" t="s">
        <v>37</v>
      </c>
    </row>
    <row r="122" spans="1:243" s="37" customFormat="1" ht="26.25" customHeight="1">
      <c r="A122" s="22">
        <v>57</v>
      </c>
      <c r="B122" s="36" t="s">
        <v>170</v>
      </c>
      <c r="C122" s="23"/>
      <c r="D122" s="39"/>
      <c r="E122" s="25"/>
      <c r="F122" s="40"/>
      <c r="G122" s="41"/>
      <c r="H122" s="41"/>
      <c r="I122" s="40"/>
      <c r="J122" s="43"/>
      <c r="K122" s="44"/>
      <c r="L122" s="44"/>
      <c r="M122" s="51"/>
      <c r="N122" s="41"/>
      <c r="O122" s="41"/>
      <c r="P122" s="45"/>
      <c r="Q122" s="41"/>
      <c r="R122" s="41"/>
      <c r="S122" s="45"/>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7"/>
      <c r="BB122" s="48"/>
      <c r="BC122" s="36"/>
      <c r="IA122" s="37">
        <v>57</v>
      </c>
      <c r="IB122" s="37" t="s">
        <v>170</v>
      </c>
      <c r="IE122" s="38"/>
      <c r="IF122" s="38" t="s">
        <v>44</v>
      </c>
      <c r="IG122" s="38" t="s">
        <v>45</v>
      </c>
      <c r="IH122" s="38">
        <v>10</v>
      </c>
      <c r="II122" s="38" t="s">
        <v>37</v>
      </c>
    </row>
    <row r="123" spans="1:243" s="37" customFormat="1" ht="31.5" customHeight="1">
      <c r="A123" s="22">
        <v>57.01</v>
      </c>
      <c r="B123" s="36" t="s">
        <v>171</v>
      </c>
      <c r="C123" s="23"/>
      <c r="D123" s="39">
        <v>37</v>
      </c>
      <c r="E123" s="53" t="s">
        <v>148</v>
      </c>
      <c r="F123" s="40">
        <v>168.25</v>
      </c>
      <c r="G123" s="54"/>
      <c r="H123" s="55"/>
      <c r="I123" s="40" t="s">
        <v>38</v>
      </c>
      <c r="J123" s="43">
        <f>IF(I123="Less(-)",-1,1)</f>
        <v>1</v>
      </c>
      <c r="K123" s="44" t="s">
        <v>39</v>
      </c>
      <c r="L123" s="44" t="s">
        <v>4</v>
      </c>
      <c r="M123" s="77"/>
      <c r="N123" s="41"/>
      <c r="O123" s="41"/>
      <c r="P123" s="46"/>
      <c r="Q123" s="41"/>
      <c r="R123" s="41"/>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7">
        <f>total_amount_ba($B$2,$D$2,D123,F123,J123,K123,M123)</f>
        <v>6225.25</v>
      </c>
      <c r="BB123" s="48">
        <f>BA123+SUM(N123:AZ123)</f>
        <v>6225.25</v>
      </c>
      <c r="BC123" s="36" t="str">
        <f>SpellNumber(L123,BB123)</f>
        <v>INR  Six Thousand Two Hundred &amp; Twenty Five  and Paise Twenty Five Only</v>
      </c>
      <c r="IA123" s="37">
        <v>57.01</v>
      </c>
      <c r="IB123" s="37" t="s">
        <v>171</v>
      </c>
      <c r="ID123" s="37">
        <v>37</v>
      </c>
      <c r="IE123" s="38" t="s">
        <v>148</v>
      </c>
      <c r="IF123" s="38" t="s">
        <v>41</v>
      </c>
      <c r="IG123" s="38" t="s">
        <v>46</v>
      </c>
      <c r="IH123" s="38">
        <v>10</v>
      </c>
      <c r="II123" s="38" t="s">
        <v>37</v>
      </c>
    </row>
    <row r="124" spans="1:243" s="37" customFormat="1" ht="22.5" customHeight="1">
      <c r="A124" s="22">
        <v>58</v>
      </c>
      <c r="B124" s="50" t="s">
        <v>172</v>
      </c>
      <c r="C124" s="23"/>
      <c r="D124" s="39">
        <v>117</v>
      </c>
      <c r="E124" s="25" t="s">
        <v>148</v>
      </c>
      <c r="F124" s="40">
        <v>42.6</v>
      </c>
      <c r="G124" s="41"/>
      <c r="H124" s="41"/>
      <c r="I124" s="40" t="s">
        <v>38</v>
      </c>
      <c r="J124" s="43">
        <f>IF(I124="Less(-)",-1,1)</f>
        <v>1</v>
      </c>
      <c r="K124" s="44" t="s">
        <v>39</v>
      </c>
      <c r="L124" s="44" t="s">
        <v>4</v>
      </c>
      <c r="M124" s="77"/>
      <c r="N124" s="41"/>
      <c r="O124" s="41"/>
      <c r="P124" s="45"/>
      <c r="Q124" s="41"/>
      <c r="R124" s="41"/>
      <c r="S124" s="45"/>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7">
        <f>total_amount_ba($B$2,$D$2,D124,F124,J124,K124,M124)</f>
        <v>4984.2</v>
      </c>
      <c r="BB124" s="48">
        <f>BA124+SUM(N124:AZ124)</f>
        <v>4984.2</v>
      </c>
      <c r="BC124" s="36" t="str">
        <f>SpellNumber(L124,BB124)</f>
        <v>INR  Four Thousand Nine Hundred &amp; Eighty Four  and Paise Twenty Only</v>
      </c>
      <c r="IA124" s="37">
        <v>58</v>
      </c>
      <c r="IB124" s="37" t="s">
        <v>172</v>
      </c>
      <c r="ID124" s="37">
        <v>117</v>
      </c>
      <c r="IE124" s="38" t="s">
        <v>148</v>
      </c>
      <c r="IF124" s="38" t="s">
        <v>34</v>
      </c>
      <c r="IG124" s="38" t="s">
        <v>43</v>
      </c>
      <c r="IH124" s="38">
        <v>10</v>
      </c>
      <c r="II124" s="38" t="s">
        <v>37</v>
      </c>
    </row>
    <row r="125" spans="1:243" s="37" customFormat="1" ht="79.5" customHeight="1">
      <c r="A125" s="22">
        <v>59</v>
      </c>
      <c r="B125" s="36" t="s">
        <v>173</v>
      </c>
      <c r="C125" s="23"/>
      <c r="D125" s="39">
        <v>3</v>
      </c>
      <c r="E125" s="25" t="s">
        <v>148</v>
      </c>
      <c r="F125" s="40">
        <v>5360.65</v>
      </c>
      <c r="G125" s="41"/>
      <c r="H125" s="41"/>
      <c r="I125" s="40" t="s">
        <v>38</v>
      </c>
      <c r="J125" s="43">
        <f>IF(I125="Less(-)",-1,1)</f>
        <v>1</v>
      </c>
      <c r="K125" s="44" t="s">
        <v>39</v>
      </c>
      <c r="L125" s="44" t="s">
        <v>4</v>
      </c>
      <c r="M125" s="77"/>
      <c r="N125" s="41"/>
      <c r="O125" s="41"/>
      <c r="P125" s="45"/>
      <c r="Q125" s="41"/>
      <c r="R125" s="41"/>
      <c r="S125" s="45"/>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7">
        <f>total_amount_ba($B$2,$D$2,D125,F125,J125,K125,M125)</f>
        <v>16081.95</v>
      </c>
      <c r="BB125" s="48">
        <f>BA125+SUM(N125:AZ125)</f>
        <v>16081.95</v>
      </c>
      <c r="BC125" s="36" t="str">
        <f>SpellNumber(L125,BB125)</f>
        <v>INR  Sixteen Thousand  &amp;Eighty One  and Paise Ninety Five Only</v>
      </c>
      <c r="IA125" s="37">
        <v>59</v>
      </c>
      <c r="IB125" s="37" t="s">
        <v>173</v>
      </c>
      <c r="ID125" s="37">
        <v>3</v>
      </c>
      <c r="IE125" s="38" t="s">
        <v>148</v>
      </c>
      <c r="IF125" s="38" t="s">
        <v>40</v>
      </c>
      <c r="IG125" s="38" t="s">
        <v>35</v>
      </c>
      <c r="IH125" s="38">
        <v>123.223</v>
      </c>
      <c r="II125" s="38" t="s">
        <v>37</v>
      </c>
    </row>
    <row r="126" spans="1:243" s="37" customFormat="1" ht="95.25" customHeight="1">
      <c r="A126" s="22">
        <v>60</v>
      </c>
      <c r="B126" s="36" t="s">
        <v>174</v>
      </c>
      <c r="C126" s="23"/>
      <c r="D126" s="39"/>
      <c r="E126" s="25"/>
      <c r="F126" s="40"/>
      <c r="G126" s="41"/>
      <c r="H126" s="41"/>
      <c r="I126" s="40"/>
      <c r="J126" s="43"/>
      <c r="K126" s="44"/>
      <c r="L126" s="44"/>
      <c r="M126" s="51"/>
      <c r="N126" s="41"/>
      <c r="O126" s="41"/>
      <c r="P126" s="45"/>
      <c r="Q126" s="41"/>
      <c r="R126" s="41"/>
      <c r="S126" s="45"/>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7"/>
      <c r="BB126" s="48"/>
      <c r="BC126" s="36"/>
      <c r="IA126" s="37">
        <v>60</v>
      </c>
      <c r="IB126" s="80" t="s">
        <v>174</v>
      </c>
      <c r="IE126" s="38"/>
      <c r="IF126" s="38" t="s">
        <v>44</v>
      </c>
      <c r="IG126" s="38" t="s">
        <v>45</v>
      </c>
      <c r="IH126" s="38">
        <v>10</v>
      </c>
      <c r="II126" s="38" t="s">
        <v>37</v>
      </c>
    </row>
    <row r="127" spans="1:243" s="37" customFormat="1" ht="28.5">
      <c r="A127" s="22">
        <v>60.01</v>
      </c>
      <c r="B127" s="36" t="s">
        <v>175</v>
      </c>
      <c r="C127" s="23"/>
      <c r="D127" s="39">
        <v>74</v>
      </c>
      <c r="E127" s="53" t="s">
        <v>148</v>
      </c>
      <c r="F127" s="40">
        <v>1119.4</v>
      </c>
      <c r="G127" s="54"/>
      <c r="H127" s="55"/>
      <c r="I127" s="40" t="s">
        <v>38</v>
      </c>
      <c r="J127" s="43">
        <f>IF(I127="Less(-)",-1,1)</f>
        <v>1</v>
      </c>
      <c r="K127" s="44" t="s">
        <v>39</v>
      </c>
      <c r="L127" s="44" t="s">
        <v>4</v>
      </c>
      <c r="M127" s="77"/>
      <c r="N127" s="41"/>
      <c r="O127" s="41"/>
      <c r="P127" s="46"/>
      <c r="Q127" s="41"/>
      <c r="R127" s="41"/>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7">
        <f>total_amount_ba($B$2,$D$2,D127,F127,J127,K127,M127)</f>
        <v>82835.6</v>
      </c>
      <c r="BB127" s="48">
        <f>BA127+SUM(N127:AZ127)</f>
        <v>82835.6</v>
      </c>
      <c r="BC127" s="36" t="str">
        <f>SpellNumber(L127,BB127)</f>
        <v>INR  Eighty Two Thousand Eight Hundred &amp; Thirty Five  and Paise Sixty Only</v>
      </c>
      <c r="IA127" s="37">
        <v>60.01</v>
      </c>
      <c r="IB127" s="37" t="s">
        <v>175</v>
      </c>
      <c r="ID127" s="37">
        <v>74</v>
      </c>
      <c r="IE127" s="38" t="s">
        <v>148</v>
      </c>
      <c r="IF127" s="38" t="s">
        <v>41</v>
      </c>
      <c r="IG127" s="38" t="s">
        <v>46</v>
      </c>
      <c r="IH127" s="38">
        <v>10</v>
      </c>
      <c r="II127" s="38" t="s">
        <v>37</v>
      </c>
    </row>
    <row r="128" spans="1:243" s="37" customFormat="1" ht="51" customHeight="1">
      <c r="A128" s="22">
        <v>61</v>
      </c>
      <c r="B128" s="36" t="s">
        <v>176</v>
      </c>
      <c r="C128" s="23"/>
      <c r="D128" s="39"/>
      <c r="E128" s="25"/>
      <c r="F128" s="40"/>
      <c r="G128" s="41"/>
      <c r="H128" s="41"/>
      <c r="I128" s="40"/>
      <c r="J128" s="43"/>
      <c r="K128" s="44"/>
      <c r="L128" s="44"/>
      <c r="M128" s="51"/>
      <c r="N128" s="41"/>
      <c r="O128" s="41"/>
      <c r="P128" s="45"/>
      <c r="Q128" s="41"/>
      <c r="R128" s="41"/>
      <c r="S128" s="45"/>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7"/>
      <c r="BB128" s="48"/>
      <c r="BC128" s="36"/>
      <c r="IA128" s="37">
        <v>61</v>
      </c>
      <c r="IB128" s="80" t="s">
        <v>176</v>
      </c>
      <c r="IE128" s="38"/>
      <c r="IF128" s="38" t="s">
        <v>44</v>
      </c>
      <c r="IG128" s="38" t="s">
        <v>45</v>
      </c>
      <c r="IH128" s="38">
        <v>10</v>
      </c>
      <c r="II128" s="38" t="s">
        <v>37</v>
      </c>
    </row>
    <row r="129" spans="1:243" s="37" customFormat="1" ht="28.5">
      <c r="A129" s="22">
        <v>61.01</v>
      </c>
      <c r="B129" s="36" t="s">
        <v>177</v>
      </c>
      <c r="C129" s="23"/>
      <c r="D129" s="39">
        <v>76</v>
      </c>
      <c r="E129" s="25" t="s">
        <v>148</v>
      </c>
      <c r="F129" s="40">
        <v>1034.65</v>
      </c>
      <c r="G129" s="41"/>
      <c r="H129" s="41"/>
      <c r="I129" s="40" t="s">
        <v>38</v>
      </c>
      <c r="J129" s="43">
        <f>IF(I129="Less(-)",-1,1)</f>
        <v>1</v>
      </c>
      <c r="K129" s="44" t="s">
        <v>39</v>
      </c>
      <c r="L129" s="44" t="s">
        <v>4</v>
      </c>
      <c r="M129" s="77"/>
      <c r="N129" s="41"/>
      <c r="O129" s="41"/>
      <c r="P129" s="45"/>
      <c r="Q129" s="41"/>
      <c r="R129" s="41"/>
      <c r="S129" s="45"/>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7">
        <f>total_amount_ba($B$2,$D$2,D129,F129,J129,K129,M129)</f>
        <v>78633.4</v>
      </c>
      <c r="BB129" s="48">
        <f>BA129+SUM(N129:AZ129)</f>
        <v>78633.4</v>
      </c>
      <c r="BC129" s="36" t="str">
        <f>SpellNumber(L129,BB129)</f>
        <v>INR  Seventy Eight Thousand Six Hundred &amp; Thirty Three  and Paise Forty Only</v>
      </c>
      <c r="IA129" s="37">
        <v>61.01</v>
      </c>
      <c r="IB129" s="37" t="s">
        <v>177</v>
      </c>
      <c r="ID129" s="37">
        <v>76</v>
      </c>
      <c r="IE129" s="38" t="s">
        <v>148</v>
      </c>
      <c r="IF129" s="38" t="s">
        <v>40</v>
      </c>
      <c r="IG129" s="38" t="s">
        <v>35</v>
      </c>
      <c r="IH129" s="38">
        <v>123.223</v>
      </c>
      <c r="II129" s="38" t="s">
        <v>37</v>
      </c>
    </row>
    <row r="130" spans="1:243" s="37" customFormat="1" ht="26.25" customHeight="1">
      <c r="A130" s="22">
        <v>62</v>
      </c>
      <c r="B130" s="36" t="s">
        <v>178</v>
      </c>
      <c r="C130" s="23"/>
      <c r="D130" s="39"/>
      <c r="E130" s="25"/>
      <c r="F130" s="40"/>
      <c r="G130" s="41"/>
      <c r="H130" s="41"/>
      <c r="I130" s="40"/>
      <c r="J130" s="43"/>
      <c r="K130" s="44"/>
      <c r="L130" s="44"/>
      <c r="M130" s="51"/>
      <c r="N130" s="41"/>
      <c r="O130" s="41"/>
      <c r="P130" s="45"/>
      <c r="Q130" s="41"/>
      <c r="R130" s="41"/>
      <c r="S130" s="45"/>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7"/>
      <c r="BB130" s="48"/>
      <c r="BC130" s="36"/>
      <c r="IA130" s="37">
        <v>62</v>
      </c>
      <c r="IB130" s="80" t="s">
        <v>178</v>
      </c>
      <c r="IE130" s="38"/>
      <c r="IF130" s="38" t="s">
        <v>44</v>
      </c>
      <c r="IG130" s="38" t="s">
        <v>45</v>
      </c>
      <c r="IH130" s="38">
        <v>10</v>
      </c>
      <c r="II130" s="38" t="s">
        <v>37</v>
      </c>
    </row>
    <row r="131" spans="1:243" s="37" customFormat="1" ht="42.75">
      <c r="A131" s="22">
        <v>62.01</v>
      </c>
      <c r="B131" s="36" t="s">
        <v>179</v>
      </c>
      <c r="C131" s="23"/>
      <c r="D131" s="39">
        <v>388</v>
      </c>
      <c r="E131" s="25" t="s">
        <v>148</v>
      </c>
      <c r="F131" s="40">
        <v>96.05</v>
      </c>
      <c r="G131" s="41"/>
      <c r="H131" s="41"/>
      <c r="I131" s="40" t="s">
        <v>38</v>
      </c>
      <c r="J131" s="43">
        <f>IF(I131="Less(-)",-1,1)</f>
        <v>1</v>
      </c>
      <c r="K131" s="44" t="s">
        <v>39</v>
      </c>
      <c r="L131" s="44" t="s">
        <v>4</v>
      </c>
      <c r="M131" s="77"/>
      <c r="N131" s="41"/>
      <c r="O131" s="41"/>
      <c r="P131" s="45"/>
      <c r="Q131" s="41"/>
      <c r="R131" s="41"/>
      <c r="S131" s="45"/>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7">
        <f>total_amount_ba($B$2,$D$2,D131,F131,J131,K131,M131)</f>
        <v>37267.4</v>
      </c>
      <c r="BB131" s="48">
        <f>BA131+SUM(N131:AZ131)</f>
        <v>37267.4</v>
      </c>
      <c r="BC131" s="36" t="str">
        <f>SpellNumber(L131,BB131)</f>
        <v>INR  Thirty Seven Thousand Two Hundred &amp; Sixty Seven  and Paise Forty Only</v>
      </c>
      <c r="IA131" s="37">
        <v>62.01</v>
      </c>
      <c r="IB131" s="37" t="s">
        <v>179</v>
      </c>
      <c r="ID131" s="37">
        <v>388</v>
      </c>
      <c r="IE131" s="38" t="s">
        <v>148</v>
      </c>
      <c r="IF131" s="38" t="s">
        <v>41</v>
      </c>
      <c r="IG131" s="38" t="s">
        <v>42</v>
      </c>
      <c r="IH131" s="38">
        <v>213</v>
      </c>
      <c r="II131" s="38" t="s">
        <v>37</v>
      </c>
    </row>
    <row r="132" spans="1:243" s="37" customFormat="1" ht="32.25" customHeight="1">
      <c r="A132" s="22">
        <v>63</v>
      </c>
      <c r="B132" s="36" t="s">
        <v>180</v>
      </c>
      <c r="C132" s="23"/>
      <c r="D132" s="39"/>
      <c r="E132" s="25"/>
      <c r="F132" s="40"/>
      <c r="G132" s="41"/>
      <c r="H132" s="41"/>
      <c r="I132" s="40"/>
      <c r="J132" s="43"/>
      <c r="K132" s="44"/>
      <c r="L132" s="44"/>
      <c r="M132" s="51"/>
      <c r="N132" s="41"/>
      <c r="O132" s="41"/>
      <c r="P132" s="45"/>
      <c r="Q132" s="41"/>
      <c r="R132" s="41"/>
      <c r="S132" s="45"/>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7"/>
      <c r="BB132" s="48"/>
      <c r="BC132" s="36"/>
      <c r="IA132" s="37">
        <v>63</v>
      </c>
      <c r="IB132" s="80" t="s">
        <v>180</v>
      </c>
      <c r="IE132" s="38"/>
      <c r="IF132" s="38" t="s">
        <v>44</v>
      </c>
      <c r="IG132" s="38" t="s">
        <v>45</v>
      </c>
      <c r="IH132" s="38">
        <v>10</v>
      </c>
      <c r="II132" s="38" t="s">
        <v>37</v>
      </c>
    </row>
    <row r="133" spans="1:243" s="37" customFormat="1" ht="28.5">
      <c r="A133" s="22">
        <v>63.01</v>
      </c>
      <c r="B133" s="50" t="s">
        <v>181</v>
      </c>
      <c r="C133" s="23"/>
      <c r="D133" s="39">
        <v>20</v>
      </c>
      <c r="E133" s="25" t="s">
        <v>148</v>
      </c>
      <c r="F133" s="40">
        <v>78.4</v>
      </c>
      <c r="G133" s="41"/>
      <c r="H133" s="41"/>
      <c r="I133" s="40" t="s">
        <v>38</v>
      </c>
      <c r="J133" s="43">
        <f>IF(I133="Less(-)",-1,1)</f>
        <v>1</v>
      </c>
      <c r="K133" s="44" t="s">
        <v>39</v>
      </c>
      <c r="L133" s="44" t="s">
        <v>4</v>
      </c>
      <c r="M133" s="77"/>
      <c r="N133" s="41"/>
      <c r="O133" s="41"/>
      <c r="P133" s="45"/>
      <c r="Q133" s="41"/>
      <c r="R133" s="41"/>
      <c r="S133" s="45"/>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7">
        <f>total_amount_ba($B$2,$D$2,D133,F133,J133,K133,M133)</f>
        <v>1568</v>
      </c>
      <c r="BB133" s="48">
        <f>BA133+SUM(N133:AZ133)</f>
        <v>1568</v>
      </c>
      <c r="BC133" s="36" t="str">
        <f>SpellNumber(L133,BB133)</f>
        <v>INR  One Thousand Five Hundred &amp; Sixty Eight  Only</v>
      </c>
      <c r="IA133" s="37">
        <v>63.01</v>
      </c>
      <c r="IB133" s="37" t="s">
        <v>181</v>
      </c>
      <c r="ID133" s="37">
        <v>20</v>
      </c>
      <c r="IE133" s="38" t="s">
        <v>148</v>
      </c>
      <c r="IF133" s="38" t="s">
        <v>34</v>
      </c>
      <c r="IG133" s="38" t="s">
        <v>43</v>
      </c>
      <c r="IH133" s="38">
        <v>10</v>
      </c>
      <c r="II133" s="38" t="s">
        <v>37</v>
      </c>
    </row>
    <row r="134" spans="1:243" s="37" customFormat="1" ht="33" customHeight="1">
      <c r="A134" s="22">
        <v>64</v>
      </c>
      <c r="B134" s="36" t="s">
        <v>182</v>
      </c>
      <c r="C134" s="23"/>
      <c r="D134" s="39"/>
      <c r="E134" s="25"/>
      <c r="F134" s="40"/>
      <c r="G134" s="41"/>
      <c r="H134" s="41"/>
      <c r="I134" s="40"/>
      <c r="J134" s="43"/>
      <c r="K134" s="44"/>
      <c r="L134" s="44"/>
      <c r="M134" s="51"/>
      <c r="N134" s="41"/>
      <c r="O134" s="41"/>
      <c r="P134" s="45"/>
      <c r="Q134" s="41"/>
      <c r="R134" s="41"/>
      <c r="S134" s="45"/>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7"/>
      <c r="BB134" s="48"/>
      <c r="BC134" s="36"/>
      <c r="IA134" s="37">
        <v>64</v>
      </c>
      <c r="IB134" s="80" t="s">
        <v>182</v>
      </c>
      <c r="IE134" s="38"/>
      <c r="IF134" s="38" t="s">
        <v>44</v>
      </c>
      <c r="IG134" s="38" t="s">
        <v>45</v>
      </c>
      <c r="IH134" s="38">
        <v>10</v>
      </c>
      <c r="II134" s="38" t="s">
        <v>37</v>
      </c>
    </row>
    <row r="135" spans="1:243" s="37" customFormat="1" ht="27" customHeight="1">
      <c r="A135" s="22">
        <v>64.01</v>
      </c>
      <c r="B135" s="36" t="s">
        <v>183</v>
      </c>
      <c r="C135" s="23"/>
      <c r="D135" s="39">
        <v>5</v>
      </c>
      <c r="E135" s="53" t="s">
        <v>148</v>
      </c>
      <c r="F135" s="40">
        <v>68.35</v>
      </c>
      <c r="G135" s="54"/>
      <c r="H135" s="55"/>
      <c r="I135" s="40" t="s">
        <v>38</v>
      </c>
      <c r="J135" s="43">
        <f>IF(I135="Less(-)",-1,1)</f>
        <v>1</v>
      </c>
      <c r="K135" s="44" t="s">
        <v>39</v>
      </c>
      <c r="L135" s="44" t="s">
        <v>4</v>
      </c>
      <c r="M135" s="77"/>
      <c r="N135" s="41"/>
      <c r="O135" s="41"/>
      <c r="P135" s="46"/>
      <c r="Q135" s="41"/>
      <c r="R135" s="41"/>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7">
        <f>total_amount_ba($B$2,$D$2,D135,F135,J135,K135,M135)</f>
        <v>341.75</v>
      </c>
      <c r="BB135" s="48">
        <f>BA135+SUM(N135:AZ135)</f>
        <v>341.75</v>
      </c>
      <c r="BC135" s="36" t="str">
        <f>SpellNumber(L135,BB135)</f>
        <v>INR  Three Hundred &amp; Forty One  and Paise Seventy Five Only</v>
      </c>
      <c r="IA135" s="37">
        <v>64.01</v>
      </c>
      <c r="IB135" s="37" t="s">
        <v>183</v>
      </c>
      <c r="ID135" s="37">
        <v>5</v>
      </c>
      <c r="IE135" s="38" t="s">
        <v>148</v>
      </c>
      <c r="IF135" s="38" t="s">
        <v>41</v>
      </c>
      <c r="IG135" s="38" t="s">
        <v>46</v>
      </c>
      <c r="IH135" s="38">
        <v>10</v>
      </c>
      <c r="II135" s="38" t="s">
        <v>37</v>
      </c>
    </row>
    <row r="136" spans="1:243" s="37" customFormat="1" ht="47.25" customHeight="1">
      <c r="A136" s="22">
        <v>65</v>
      </c>
      <c r="B136" s="50" t="s">
        <v>184</v>
      </c>
      <c r="C136" s="23"/>
      <c r="D136" s="39">
        <v>320</v>
      </c>
      <c r="E136" s="25" t="s">
        <v>152</v>
      </c>
      <c r="F136" s="40">
        <v>67.4</v>
      </c>
      <c r="G136" s="41"/>
      <c r="H136" s="41"/>
      <c r="I136" s="40" t="s">
        <v>38</v>
      </c>
      <c r="J136" s="43">
        <f>IF(I136="Less(-)",-1,1)</f>
        <v>1</v>
      </c>
      <c r="K136" s="44" t="s">
        <v>39</v>
      </c>
      <c r="L136" s="44" t="s">
        <v>4</v>
      </c>
      <c r="M136" s="77"/>
      <c r="N136" s="41"/>
      <c r="O136" s="41"/>
      <c r="P136" s="45"/>
      <c r="Q136" s="41"/>
      <c r="R136" s="41"/>
      <c r="S136" s="45"/>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7">
        <f>total_amount_ba($B$2,$D$2,D136,F136,J136,K136,M136)</f>
        <v>21568</v>
      </c>
      <c r="BB136" s="48">
        <f>BA136+SUM(N136:AZ136)</f>
        <v>21568</v>
      </c>
      <c r="BC136" s="36" t="str">
        <f>SpellNumber(L136,BB136)</f>
        <v>INR  Twenty One Thousand Five Hundred &amp; Sixty Eight  Only</v>
      </c>
      <c r="IA136" s="37">
        <v>65</v>
      </c>
      <c r="IB136" s="37" t="s">
        <v>184</v>
      </c>
      <c r="ID136" s="37">
        <v>320</v>
      </c>
      <c r="IE136" s="38" t="s">
        <v>152</v>
      </c>
      <c r="IF136" s="38" t="s">
        <v>34</v>
      </c>
      <c r="IG136" s="38" t="s">
        <v>43</v>
      </c>
      <c r="IH136" s="38">
        <v>10</v>
      </c>
      <c r="II136" s="38" t="s">
        <v>37</v>
      </c>
    </row>
    <row r="137" spans="1:243" s="37" customFormat="1" ht="51.75" customHeight="1">
      <c r="A137" s="22">
        <v>66</v>
      </c>
      <c r="B137" s="36" t="s">
        <v>185</v>
      </c>
      <c r="C137" s="23"/>
      <c r="D137" s="39"/>
      <c r="E137" s="25"/>
      <c r="F137" s="40"/>
      <c r="G137" s="41"/>
      <c r="H137" s="41"/>
      <c r="I137" s="40"/>
      <c r="J137" s="43"/>
      <c r="K137" s="44"/>
      <c r="L137" s="44"/>
      <c r="M137" s="51"/>
      <c r="N137" s="41"/>
      <c r="O137" s="41"/>
      <c r="P137" s="45"/>
      <c r="Q137" s="41"/>
      <c r="R137" s="41"/>
      <c r="S137" s="45"/>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7"/>
      <c r="BB137" s="48"/>
      <c r="BC137" s="36"/>
      <c r="IA137" s="37">
        <v>66</v>
      </c>
      <c r="IB137" s="80" t="s">
        <v>185</v>
      </c>
      <c r="IE137" s="38"/>
      <c r="IF137" s="38" t="s">
        <v>44</v>
      </c>
      <c r="IG137" s="38" t="s">
        <v>45</v>
      </c>
      <c r="IH137" s="38">
        <v>10</v>
      </c>
      <c r="II137" s="38" t="s">
        <v>37</v>
      </c>
    </row>
    <row r="138" spans="1:243" s="37" customFormat="1" ht="26.25" customHeight="1">
      <c r="A138" s="22">
        <v>66.01</v>
      </c>
      <c r="B138" s="50" t="s">
        <v>186</v>
      </c>
      <c r="C138" s="23"/>
      <c r="D138" s="39">
        <v>3</v>
      </c>
      <c r="E138" s="25" t="s">
        <v>37</v>
      </c>
      <c r="F138" s="40">
        <v>99.7</v>
      </c>
      <c r="G138" s="41"/>
      <c r="H138" s="41"/>
      <c r="I138" s="40" t="s">
        <v>38</v>
      </c>
      <c r="J138" s="43">
        <f>IF(I138="Less(-)",-1,1)</f>
        <v>1</v>
      </c>
      <c r="K138" s="44" t="s">
        <v>39</v>
      </c>
      <c r="L138" s="44" t="s">
        <v>4</v>
      </c>
      <c r="M138" s="77"/>
      <c r="N138" s="41"/>
      <c r="O138" s="41"/>
      <c r="P138" s="45"/>
      <c r="Q138" s="41"/>
      <c r="R138" s="41"/>
      <c r="S138" s="45"/>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7">
        <f>total_amount_ba($B$2,$D$2,D138,F138,J138,K138,M138)</f>
        <v>299.1</v>
      </c>
      <c r="BB138" s="48">
        <f>BA138+SUM(N138:AZ138)</f>
        <v>299.1</v>
      </c>
      <c r="BC138" s="36" t="str">
        <f>SpellNumber(L138,BB138)</f>
        <v>INR  Two Hundred &amp; Ninety Nine  and Paise Ten Only</v>
      </c>
      <c r="IA138" s="37">
        <v>66.01</v>
      </c>
      <c r="IB138" s="37" t="s">
        <v>186</v>
      </c>
      <c r="ID138" s="37">
        <v>3</v>
      </c>
      <c r="IE138" s="38" t="s">
        <v>37</v>
      </c>
      <c r="IF138" s="38" t="s">
        <v>34</v>
      </c>
      <c r="IG138" s="38" t="s">
        <v>43</v>
      </c>
      <c r="IH138" s="38">
        <v>10</v>
      </c>
      <c r="II138" s="38" t="s">
        <v>37</v>
      </c>
    </row>
    <row r="139" spans="1:243" s="37" customFormat="1" ht="51.75" customHeight="1">
      <c r="A139" s="22">
        <v>67</v>
      </c>
      <c r="B139" s="36" t="s">
        <v>187</v>
      </c>
      <c r="C139" s="23"/>
      <c r="D139" s="39"/>
      <c r="E139" s="25"/>
      <c r="F139" s="40"/>
      <c r="G139" s="41"/>
      <c r="H139" s="41"/>
      <c r="I139" s="40"/>
      <c r="J139" s="43"/>
      <c r="K139" s="44"/>
      <c r="L139" s="44"/>
      <c r="M139" s="51"/>
      <c r="N139" s="41"/>
      <c r="O139" s="41"/>
      <c r="P139" s="45"/>
      <c r="Q139" s="41"/>
      <c r="R139" s="41"/>
      <c r="S139" s="45"/>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7"/>
      <c r="BB139" s="48"/>
      <c r="BC139" s="36"/>
      <c r="IA139" s="37">
        <v>67</v>
      </c>
      <c r="IB139" s="80" t="s">
        <v>187</v>
      </c>
      <c r="IE139" s="38"/>
      <c r="IF139" s="38" t="s">
        <v>44</v>
      </c>
      <c r="IG139" s="38" t="s">
        <v>45</v>
      </c>
      <c r="IH139" s="38">
        <v>10</v>
      </c>
      <c r="II139" s="38" t="s">
        <v>37</v>
      </c>
    </row>
    <row r="140" spans="1:243" s="37" customFormat="1" ht="28.5">
      <c r="A140" s="22">
        <v>67.01</v>
      </c>
      <c r="B140" s="36" t="s">
        <v>188</v>
      </c>
      <c r="C140" s="23"/>
      <c r="D140" s="39">
        <v>3</v>
      </c>
      <c r="E140" s="25" t="s">
        <v>37</v>
      </c>
      <c r="F140" s="40">
        <v>212.45</v>
      </c>
      <c r="G140" s="41"/>
      <c r="H140" s="41"/>
      <c r="I140" s="40" t="s">
        <v>38</v>
      </c>
      <c r="J140" s="43">
        <f>IF(I140="Less(-)",-1,1)</f>
        <v>1</v>
      </c>
      <c r="K140" s="44" t="s">
        <v>39</v>
      </c>
      <c r="L140" s="44" t="s">
        <v>4</v>
      </c>
      <c r="M140" s="77"/>
      <c r="N140" s="41"/>
      <c r="O140" s="41"/>
      <c r="P140" s="45"/>
      <c r="Q140" s="41"/>
      <c r="R140" s="41"/>
      <c r="S140" s="45"/>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7">
        <f>total_amount_ba($B$2,$D$2,D140,F140,J140,K140,M140)</f>
        <v>637.35</v>
      </c>
      <c r="BB140" s="48">
        <f>BA140+SUM(N140:AZ140)</f>
        <v>637.35</v>
      </c>
      <c r="BC140" s="36" t="str">
        <f>SpellNumber(L140,BB140)</f>
        <v>INR  Six Hundred &amp; Thirty Seven  and Paise Thirty Five Only</v>
      </c>
      <c r="IA140" s="37">
        <v>67.01</v>
      </c>
      <c r="IB140" s="37" t="s">
        <v>188</v>
      </c>
      <c r="ID140" s="37">
        <v>3</v>
      </c>
      <c r="IE140" s="38" t="s">
        <v>37</v>
      </c>
      <c r="IF140" s="38" t="s">
        <v>40</v>
      </c>
      <c r="IG140" s="38" t="s">
        <v>35</v>
      </c>
      <c r="IH140" s="38">
        <v>123.223</v>
      </c>
      <c r="II140" s="38" t="s">
        <v>37</v>
      </c>
    </row>
    <row r="141" spans="1:243" s="37" customFormat="1" ht="51" customHeight="1">
      <c r="A141" s="22">
        <v>68</v>
      </c>
      <c r="B141" s="36" t="s">
        <v>189</v>
      </c>
      <c r="C141" s="23"/>
      <c r="D141" s="39"/>
      <c r="E141" s="25"/>
      <c r="F141" s="40"/>
      <c r="G141" s="41"/>
      <c r="H141" s="41"/>
      <c r="I141" s="40"/>
      <c r="J141" s="43"/>
      <c r="K141" s="44"/>
      <c r="L141" s="44"/>
      <c r="M141" s="51"/>
      <c r="N141" s="41"/>
      <c r="O141" s="41"/>
      <c r="P141" s="45"/>
      <c r="Q141" s="41"/>
      <c r="R141" s="41"/>
      <c r="S141" s="45"/>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7"/>
      <c r="BB141" s="48"/>
      <c r="BC141" s="36"/>
      <c r="IA141" s="37">
        <v>68</v>
      </c>
      <c r="IB141" s="80" t="s">
        <v>189</v>
      </c>
      <c r="IE141" s="38"/>
      <c r="IF141" s="38" t="s">
        <v>44</v>
      </c>
      <c r="IG141" s="38" t="s">
        <v>45</v>
      </c>
      <c r="IH141" s="38">
        <v>10</v>
      </c>
      <c r="II141" s="38" t="s">
        <v>37</v>
      </c>
    </row>
    <row r="142" spans="1:243" s="37" customFormat="1" ht="28.5" customHeight="1">
      <c r="A142" s="22">
        <v>68.01</v>
      </c>
      <c r="B142" s="36" t="s">
        <v>190</v>
      </c>
      <c r="C142" s="23"/>
      <c r="D142" s="39">
        <v>5</v>
      </c>
      <c r="E142" s="25" t="s">
        <v>37</v>
      </c>
      <c r="F142" s="40">
        <v>38</v>
      </c>
      <c r="G142" s="41"/>
      <c r="H142" s="41"/>
      <c r="I142" s="40" t="s">
        <v>38</v>
      </c>
      <c r="J142" s="43">
        <f>IF(I142="Less(-)",-1,1)</f>
        <v>1</v>
      </c>
      <c r="K142" s="44" t="s">
        <v>39</v>
      </c>
      <c r="L142" s="44" t="s">
        <v>4</v>
      </c>
      <c r="M142" s="77"/>
      <c r="N142" s="41"/>
      <c r="O142" s="41"/>
      <c r="P142" s="45"/>
      <c r="Q142" s="41"/>
      <c r="R142" s="41"/>
      <c r="S142" s="45"/>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7">
        <f>total_amount_ba($B$2,$D$2,D142,F142,J142,K142,M142)</f>
        <v>190</v>
      </c>
      <c r="BB142" s="48">
        <f>BA142+SUM(N142:AZ142)</f>
        <v>190</v>
      </c>
      <c r="BC142" s="36" t="str">
        <f>SpellNumber(L142,BB142)</f>
        <v>INR  One Hundred &amp; Ninety  Only</v>
      </c>
      <c r="IA142" s="37">
        <v>68.01</v>
      </c>
      <c r="IB142" s="37" t="s">
        <v>190</v>
      </c>
      <c r="ID142" s="37">
        <v>5</v>
      </c>
      <c r="IE142" s="38" t="s">
        <v>37</v>
      </c>
      <c r="IF142" s="38" t="s">
        <v>41</v>
      </c>
      <c r="IG142" s="38" t="s">
        <v>42</v>
      </c>
      <c r="IH142" s="38">
        <v>213</v>
      </c>
      <c r="II142" s="38" t="s">
        <v>37</v>
      </c>
    </row>
    <row r="143" spans="1:243" s="37" customFormat="1" ht="148.5" customHeight="1">
      <c r="A143" s="22">
        <v>69</v>
      </c>
      <c r="B143" s="36" t="s">
        <v>191</v>
      </c>
      <c r="C143" s="23"/>
      <c r="D143" s="39"/>
      <c r="E143" s="25"/>
      <c r="F143" s="40"/>
      <c r="G143" s="41"/>
      <c r="H143" s="41"/>
      <c r="I143" s="40"/>
      <c r="J143" s="43"/>
      <c r="K143" s="44"/>
      <c r="L143" s="44"/>
      <c r="M143" s="51"/>
      <c r="N143" s="41"/>
      <c r="O143" s="41"/>
      <c r="P143" s="45"/>
      <c r="Q143" s="41"/>
      <c r="R143" s="41"/>
      <c r="S143" s="45"/>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7"/>
      <c r="BB143" s="48"/>
      <c r="BC143" s="36"/>
      <c r="IA143" s="37">
        <v>69</v>
      </c>
      <c r="IB143" s="80" t="s">
        <v>191</v>
      </c>
      <c r="IE143" s="38"/>
      <c r="IF143" s="38" t="s">
        <v>44</v>
      </c>
      <c r="IG143" s="38" t="s">
        <v>45</v>
      </c>
      <c r="IH143" s="38">
        <v>10</v>
      </c>
      <c r="II143" s="38" t="s">
        <v>37</v>
      </c>
    </row>
    <row r="144" spans="1:243" s="37" customFormat="1" ht="31.5" customHeight="1">
      <c r="A144" s="22">
        <v>69.01</v>
      </c>
      <c r="B144" s="36" t="s">
        <v>192</v>
      </c>
      <c r="C144" s="23"/>
      <c r="D144" s="39"/>
      <c r="E144" s="25"/>
      <c r="F144" s="40"/>
      <c r="G144" s="41"/>
      <c r="H144" s="41"/>
      <c r="I144" s="40"/>
      <c r="J144" s="43"/>
      <c r="K144" s="44"/>
      <c r="L144" s="44"/>
      <c r="M144" s="51"/>
      <c r="N144" s="41"/>
      <c r="O144" s="41"/>
      <c r="P144" s="45"/>
      <c r="Q144" s="41"/>
      <c r="R144" s="41"/>
      <c r="S144" s="45"/>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7"/>
      <c r="BB144" s="48"/>
      <c r="BC144" s="36"/>
      <c r="IA144" s="37">
        <v>69.01</v>
      </c>
      <c r="IB144" s="80" t="s">
        <v>192</v>
      </c>
      <c r="IE144" s="38"/>
      <c r="IF144" s="38" t="s">
        <v>44</v>
      </c>
      <c r="IG144" s="38" t="s">
        <v>45</v>
      </c>
      <c r="IH144" s="38">
        <v>10</v>
      </c>
      <c r="II144" s="38" t="s">
        <v>37</v>
      </c>
    </row>
    <row r="145" spans="1:243" s="37" customFormat="1" ht="40.5" customHeight="1">
      <c r="A145" s="22">
        <v>69.02</v>
      </c>
      <c r="B145" s="50" t="s">
        <v>193</v>
      </c>
      <c r="C145" s="23"/>
      <c r="D145" s="39">
        <v>40</v>
      </c>
      <c r="E145" s="25" t="s">
        <v>152</v>
      </c>
      <c r="F145" s="40">
        <v>384.5</v>
      </c>
      <c r="G145" s="41"/>
      <c r="H145" s="41"/>
      <c r="I145" s="40" t="s">
        <v>38</v>
      </c>
      <c r="J145" s="43">
        <f>IF(I145="Less(-)",-1,1)</f>
        <v>1</v>
      </c>
      <c r="K145" s="44" t="s">
        <v>39</v>
      </c>
      <c r="L145" s="44" t="s">
        <v>4</v>
      </c>
      <c r="M145" s="77"/>
      <c r="N145" s="41"/>
      <c r="O145" s="41"/>
      <c r="P145" s="45"/>
      <c r="Q145" s="41"/>
      <c r="R145" s="41"/>
      <c r="S145" s="45"/>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7">
        <f>total_amount_ba($B$2,$D$2,D145,F145,J145,K145,M145)</f>
        <v>15380</v>
      </c>
      <c r="BB145" s="48">
        <f>BA145+SUM(N145:AZ145)</f>
        <v>15380</v>
      </c>
      <c r="BC145" s="36" t="str">
        <f>SpellNumber(L145,BB145)</f>
        <v>INR  Fifteen Thousand Three Hundred &amp; Eighty  Only</v>
      </c>
      <c r="IA145" s="37">
        <v>69.02</v>
      </c>
      <c r="IB145" s="37" t="s">
        <v>193</v>
      </c>
      <c r="ID145" s="37">
        <v>40</v>
      </c>
      <c r="IE145" s="38" t="s">
        <v>152</v>
      </c>
      <c r="IF145" s="38" t="s">
        <v>34</v>
      </c>
      <c r="IG145" s="38" t="s">
        <v>43</v>
      </c>
      <c r="IH145" s="38">
        <v>10</v>
      </c>
      <c r="II145" s="38" t="s">
        <v>37</v>
      </c>
    </row>
    <row r="146" spans="1:243" s="37" customFormat="1" ht="75.75" customHeight="1">
      <c r="A146" s="22">
        <v>70</v>
      </c>
      <c r="B146" s="36" t="s">
        <v>194</v>
      </c>
      <c r="C146" s="23"/>
      <c r="D146" s="39"/>
      <c r="E146" s="25"/>
      <c r="F146" s="40"/>
      <c r="G146" s="41"/>
      <c r="H146" s="41"/>
      <c r="I146" s="40"/>
      <c r="J146" s="43"/>
      <c r="K146" s="44"/>
      <c r="L146" s="44"/>
      <c r="M146" s="51"/>
      <c r="N146" s="41"/>
      <c r="O146" s="41"/>
      <c r="P146" s="45"/>
      <c r="Q146" s="41"/>
      <c r="R146" s="41"/>
      <c r="S146" s="45"/>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7"/>
      <c r="BB146" s="48"/>
      <c r="BC146" s="36"/>
      <c r="IA146" s="37">
        <v>70</v>
      </c>
      <c r="IB146" s="80" t="s">
        <v>194</v>
      </c>
      <c r="IE146" s="38"/>
      <c r="IF146" s="38" t="s">
        <v>44</v>
      </c>
      <c r="IG146" s="38" t="s">
        <v>45</v>
      </c>
      <c r="IH146" s="38">
        <v>10</v>
      </c>
      <c r="II146" s="38" t="s">
        <v>37</v>
      </c>
    </row>
    <row r="147" spans="1:243" s="37" customFormat="1" ht="28.5">
      <c r="A147" s="22">
        <v>70.01</v>
      </c>
      <c r="B147" s="36" t="s">
        <v>195</v>
      </c>
      <c r="C147" s="23"/>
      <c r="D147" s="39">
        <v>13</v>
      </c>
      <c r="E147" s="25" t="s">
        <v>148</v>
      </c>
      <c r="F147" s="40">
        <v>866.6</v>
      </c>
      <c r="G147" s="41"/>
      <c r="H147" s="41"/>
      <c r="I147" s="40" t="s">
        <v>38</v>
      </c>
      <c r="J147" s="43">
        <f>IF(I147="Less(-)",-1,1)</f>
        <v>1</v>
      </c>
      <c r="K147" s="44" t="s">
        <v>39</v>
      </c>
      <c r="L147" s="44" t="s">
        <v>4</v>
      </c>
      <c r="M147" s="77"/>
      <c r="N147" s="41"/>
      <c r="O147" s="41"/>
      <c r="P147" s="45"/>
      <c r="Q147" s="41"/>
      <c r="R147" s="41"/>
      <c r="S147" s="45"/>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7">
        <f>total_amount_ba($B$2,$D$2,D147,F147,J147,K147,M147)</f>
        <v>11265.8</v>
      </c>
      <c r="BB147" s="48">
        <f>BA147+SUM(N147:AZ147)</f>
        <v>11265.8</v>
      </c>
      <c r="BC147" s="36" t="str">
        <f>SpellNumber(L147,BB147)</f>
        <v>INR  Eleven Thousand Two Hundred &amp; Sixty Five  and Paise Eighty Only</v>
      </c>
      <c r="IA147" s="37">
        <v>70.01</v>
      </c>
      <c r="IB147" s="37" t="s">
        <v>195</v>
      </c>
      <c r="ID147" s="37">
        <v>13</v>
      </c>
      <c r="IE147" s="38" t="s">
        <v>148</v>
      </c>
      <c r="IF147" s="38" t="s">
        <v>41</v>
      </c>
      <c r="IG147" s="38" t="s">
        <v>42</v>
      </c>
      <c r="IH147" s="38">
        <v>213</v>
      </c>
      <c r="II147" s="38" t="s">
        <v>37</v>
      </c>
    </row>
    <row r="148" spans="1:243" s="37" customFormat="1" ht="68.25" customHeight="1">
      <c r="A148" s="22">
        <v>71</v>
      </c>
      <c r="B148" s="36" t="s">
        <v>196</v>
      </c>
      <c r="C148" s="23"/>
      <c r="D148" s="39"/>
      <c r="E148" s="25"/>
      <c r="F148" s="40"/>
      <c r="G148" s="41"/>
      <c r="H148" s="41"/>
      <c r="I148" s="40"/>
      <c r="J148" s="43"/>
      <c r="K148" s="44"/>
      <c r="L148" s="44"/>
      <c r="M148" s="51"/>
      <c r="N148" s="41"/>
      <c r="O148" s="41"/>
      <c r="P148" s="45"/>
      <c r="Q148" s="41"/>
      <c r="R148" s="41"/>
      <c r="S148" s="45"/>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7"/>
      <c r="BB148" s="48"/>
      <c r="BC148" s="36"/>
      <c r="IA148" s="37">
        <v>71</v>
      </c>
      <c r="IB148" s="80" t="s">
        <v>196</v>
      </c>
      <c r="IE148" s="38"/>
      <c r="IF148" s="38" t="s">
        <v>44</v>
      </c>
      <c r="IG148" s="38" t="s">
        <v>45</v>
      </c>
      <c r="IH148" s="38">
        <v>10</v>
      </c>
      <c r="II148" s="38" t="s">
        <v>37</v>
      </c>
    </row>
    <row r="149" spans="1:243" s="37" customFormat="1" ht="28.5">
      <c r="A149" s="22">
        <v>71.01</v>
      </c>
      <c r="B149" s="50" t="s">
        <v>197</v>
      </c>
      <c r="C149" s="23"/>
      <c r="D149" s="39">
        <v>2</v>
      </c>
      <c r="E149" s="25" t="s">
        <v>148</v>
      </c>
      <c r="F149" s="40">
        <v>1003.95</v>
      </c>
      <c r="G149" s="41"/>
      <c r="H149" s="41"/>
      <c r="I149" s="40" t="s">
        <v>38</v>
      </c>
      <c r="J149" s="43">
        <f>IF(I149="Less(-)",-1,1)</f>
        <v>1</v>
      </c>
      <c r="K149" s="44" t="s">
        <v>39</v>
      </c>
      <c r="L149" s="44" t="s">
        <v>4</v>
      </c>
      <c r="M149" s="77"/>
      <c r="N149" s="41"/>
      <c r="O149" s="41"/>
      <c r="P149" s="45"/>
      <c r="Q149" s="41"/>
      <c r="R149" s="41"/>
      <c r="S149" s="45"/>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7">
        <f>total_amount_ba($B$2,$D$2,D149,F149,J149,K149,M149)</f>
        <v>2007.9</v>
      </c>
      <c r="BB149" s="48">
        <f>BA149+SUM(N149:AZ149)</f>
        <v>2007.9</v>
      </c>
      <c r="BC149" s="36" t="str">
        <f>SpellNumber(L149,BB149)</f>
        <v>INR  Two Thousand  &amp;Seven  and Paise Ninety Only</v>
      </c>
      <c r="IA149" s="37">
        <v>71.01</v>
      </c>
      <c r="IB149" s="37" t="s">
        <v>197</v>
      </c>
      <c r="ID149" s="37">
        <v>2</v>
      </c>
      <c r="IE149" s="38" t="s">
        <v>148</v>
      </c>
      <c r="IF149" s="38" t="s">
        <v>34</v>
      </c>
      <c r="IG149" s="38" t="s">
        <v>43</v>
      </c>
      <c r="IH149" s="38">
        <v>10</v>
      </c>
      <c r="II149" s="38" t="s">
        <v>37</v>
      </c>
    </row>
    <row r="150" spans="1:243" s="37" customFormat="1" ht="53.25" customHeight="1">
      <c r="A150" s="22">
        <v>72</v>
      </c>
      <c r="B150" s="36" t="s">
        <v>185</v>
      </c>
      <c r="C150" s="23"/>
      <c r="D150" s="39"/>
      <c r="E150" s="25"/>
      <c r="F150" s="40"/>
      <c r="G150" s="41"/>
      <c r="H150" s="41"/>
      <c r="I150" s="40"/>
      <c r="J150" s="43"/>
      <c r="K150" s="44"/>
      <c r="L150" s="44"/>
      <c r="M150" s="51"/>
      <c r="N150" s="41"/>
      <c r="O150" s="41"/>
      <c r="P150" s="45"/>
      <c r="Q150" s="41"/>
      <c r="R150" s="41"/>
      <c r="S150" s="45"/>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7"/>
      <c r="BB150" s="48"/>
      <c r="BC150" s="36"/>
      <c r="IA150" s="37">
        <v>72</v>
      </c>
      <c r="IB150" s="80" t="s">
        <v>185</v>
      </c>
      <c r="IE150" s="38"/>
      <c r="IF150" s="38" t="s">
        <v>44</v>
      </c>
      <c r="IG150" s="38" t="s">
        <v>45</v>
      </c>
      <c r="IH150" s="38">
        <v>10</v>
      </c>
      <c r="II150" s="38" t="s">
        <v>37</v>
      </c>
    </row>
    <row r="151" spans="1:243" s="37" customFormat="1" ht="31.5" customHeight="1">
      <c r="A151" s="22">
        <v>72.01</v>
      </c>
      <c r="B151" s="36" t="s">
        <v>198</v>
      </c>
      <c r="C151" s="23"/>
      <c r="D151" s="39">
        <v>2</v>
      </c>
      <c r="E151" s="53" t="s">
        <v>37</v>
      </c>
      <c r="F151" s="40">
        <v>88.1</v>
      </c>
      <c r="G151" s="54"/>
      <c r="H151" s="55"/>
      <c r="I151" s="40" t="s">
        <v>38</v>
      </c>
      <c r="J151" s="43">
        <f>IF(I151="Less(-)",-1,1)</f>
        <v>1</v>
      </c>
      <c r="K151" s="44" t="s">
        <v>39</v>
      </c>
      <c r="L151" s="44" t="s">
        <v>4</v>
      </c>
      <c r="M151" s="77"/>
      <c r="N151" s="41"/>
      <c r="O151" s="41"/>
      <c r="P151" s="46"/>
      <c r="Q151" s="41"/>
      <c r="R151" s="41"/>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7">
        <f>total_amount_ba($B$2,$D$2,D151,F151,J151,K151,M151)</f>
        <v>176.2</v>
      </c>
      <c r="BB151" s="48">
        <f>BA151+SUM(N151:AZ151)</f>
        <v>176.2</v>
      </c>
      <c r="BC151" s="36" t="str">
        <f>SpellNumber(L151,BB151)</f>
        <v>INR  One Hundred &amp; Seventy Six  and Paise Twenty Only</v>
      </c>
      <c r="IA151" s="37">
        <v>72.01</v>
      </c>
      <c r="IB151" s="37" t="s">
        <v>198</v>
      </c>
      <c r="ID151" s="37">
        <v>2</v>
      </c>
      <c r="IE151" s="38" t="s">
        <v>37</v>
      </c>
      <c r="IF151" s="38" t="s">
        <v>41</v>
      </c>
      <c r="IG151" s="38" t="s">
        <v>46</v>
      </c>
      <c r="IH151" s="38">
        <v>10</v>
      </c>
      <c r="II151" s="38" t="s">
        <v>37</v>
      </c>
    </row>
    <row r="152" spans="1:243" s="37" customFormat="1" ht="42.75">
      <c r="A152" s="22">
        <v>73</v>
      </c>
      <c r="B152" s="50" t="s">
        <v>199</v>
      </c>
      <c r="C152" s="23"/>
      <c r="D152" s="39">
        <v>2</v>
      </c>
      <c r="E152" s="25" t="s">
        <v>37</v>
      </c>
      <c r="F152" s="40">
        <v>359</v>
      </c>
      <c r="G152" s="41"/>
      <c r="H152" s="41"/>
      <c r="I152" s="40" t="s">
        <v>38</v>
      </c>
      <c r="J152" s="43">
        <f>IF(I152="Less(-)",-1,1)</f>
        <v>1</v>
      </c>
      <c r="K152" s="44" t="s">
        <v>39</v>
      </c>
      <c r="L152" s="44" t="s">
        <v>4</v>
      </c>
      <c r="M152" s="77"/>
      <c r="N152" s="41"/>
      <c r="O152" s="41"/>
      <c r="P152" s="45"/>
      <c r="Q152" s="41"/>
      <c r="R152" s="41"/>
      <c r="S152" s="45"/>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7">
        <f>total_amount_ba($B$2,$D$2,D152,F152,J152,K152,M152)</f>
        <v>718</v>
      </c>
      <c r="BB152" s="48">
        <f>BA152+SUM(N152:AZ152)</f>
        <v>718</v>
      </c>
      <c r="BC152" s="36" t="str">
        <f>SpellNumber(L152,BB152)</f>
        <v>INR  Seven Hundred &amp; Eighteen  Only</v>
      </c>
      <c r="IA152" s="37">
        <v>73</v>
      </c>
      <c r="IB152" s="37" t="s">
        <v>199</v>
      </c>
      <c r="ID152" s="37">
        <v>2</v>
      </c>
      <c r="IE152" s="38" t="s">
        <v>37</v>
      </c>
      <c r="IF152" s="38" t="s">
        <v>34</v>
      </c>
      <c r="IG152" s="38" t="s">
        <v>43</v>
      </c>
      <c r="IH152" s="38">
        <v>10</v>
      </c>
      <c r="II152" s="38" t="s">
        <v>37</v>
      </c>
    </row>
    <row r="153" spans="1:243" s="37" customFormat="1" ht="83.25" customHeight="1">
      <c r="A153" s="22">
        <v>74</v>
      </c>
      <c r="B153" s="50" t="s">
        <v>200</v>
      </c>
      <c r="C153" s="23"/>
      <c r="D153" s="39">
        <v>1</v>
      </c>
      <c r="E153" s="25" t="s">
        <v>37</v>
      </c>
      <c r="F153" s="40">
        <v>388.4</v>
      </c>
      <c r="G153" s="41"/>
      <c r="H153" s="41"/>
      <c r="I153" s="40" t="s">
        <v>38</v>
      </c>
      <c r="J153" s="43">
        <f>IF(I153="Less(-)",-1,1)</f>
        <v>1</v>
      </c>
      <c r="K153" s="44" t="s">
        <v>39</v>
      </c>
      <c r="L153" s="44" t="s">
        <v>4</v>
      </c>
      <c r="M153" s="77"/>
      <c r="N153" s="41"/>
      <c r="O153" s="41"/>
      <c r="P153" s="45"/>
      <c r="Q153" s="41"/>
      <c r="R153" s="41"/>
      <c r="S153" s="45"/>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7">
        <f>total_amount_ba($B$2,$D$2,D153,F153,J153,K153,M153)</f>
        <v>388.4</v>
      </c>
      <c r="BB153" s="48">
        <f>BA153+SUM(N153:AZ153)</f>
        <v>388.4</v>
      </c>
      <c r="BC153" s="36" t="str">
        <f>SpellNumber(L153,BB153)</f>
        <v>INR  Three Hundred &amp; Eighty Eight  and Paise Forty Only</v>
      </c>
      <c r="IA153" s="37">
        <v>74</v>
      </c>
      <c r="IB153" s="37" t="s">
        <v>200</v>
      </c>
      <c r="ID153" s="37">
        <v>1</v>
      </c>
      <c r="IE153" s="38" t="s">
        <v>37</v>
      </c>
      <c r="IF153" s="38" t="s">
        <v>34</v>
      </c>
      <c r="IG153" s="38" t="s">
        <v>43</v>
      </c>
      <c r="IH153" s="38">
        <v>10</v>
      </c>
      <c r="II153" s="38" t="s">
        <v>37</v>
      </c>
    </row>
    <row r="154" spans="1:243" s="37" customFormat="1" ht="94.5" customHeight="1">
      <c r="A154" s="22">
        <v>75</v>
      </c>
      <c r="B154" s="36" t="s">
        <v>201</v>
      </c>
      <c r="C154" s="23"/>
      <c r="D154" s="39"/>
      <c r="E154" s="25"/>
      <c r="F154" s="40"/>
      <c r="G154" s="41"/>
      <c r="H154" s="41"/>
      <c r="I154" s="40"/>
      <c r="J154" s="43"/>
      <c r="K154" s="44"/>
      <c r="L154" s="44"/>
      <c r="M154" s="51"/>
      <c r="N154" s="41"/>
      <c r="O154" s="41"/>
      <c r="P154" s="45"/>
      <c r="Q154" s="41"/>
      <c r="R154" s="41"/>
      <c r="S154" s="45"/>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7"/>
      <c r="BB154" s="48"/>
      <c r="BC154" s="36"/>
      <c r="IA154" s="37">
        <v>75</v>
      </c>
      <c r="IB154" s="37" t="s">
        <v>201</v>
      </c>
      <c r="IE154" s="38"/>
      <c r="IF154" s="38" t="s">
        <v>44</v>
      </c>
      <c r="IG154" s="38" t="s">
        <v>45</v>
      </c>
      <c r="IH154" s="38">
        <v>10</v>
      </c>
      <c r="II154" s="38" t="s">
        <v>37</v>
      </c>
    </row>
    <row r="155" spans="1:243" s="37" customFormat="1" ht="35.25" customHeight="1">
      <c r="A155" s="22">
        <v>75.01</v>
      </c>
      <c r="B155" s="36" t="s">
        <v>202</v>
      </c>
      <c r="C155" s="23"/>
      <c r="D155" s="39">
        <v>335</v>
      </c>
      <c r="E155" s="25" t="s">
        <v>204</v>
      </c>
      <c r="F155" s="40">
        <v>1169.55</v>
      </c>
      <c r="G155" s="41"/>
      <c r="H155" s="41"/>
      <c r="I155" s="40" t="s">
        <v>38</v>
      </c>
      <c r="J155" s="43">
        <f>IF(I155="Less(-)",-1,1)</f>
        <v>1</v>
      </c>
      <c r="K155" s="44" t="s">
        <v>39</v>
      </c>
      <c r="L155" s="44" t="s">
        <v>4</v>
      </c>
      <c r="M155" s="77"/>
      <c r="N155" s="41"/>
      <c r="O155" s="41"/>
      <c r="P155" s="45"/>
      <c r="Q155" s="41"/>
      <c r="R155" s="41"/>
      <c r="S155" s="45"/>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7">
        <f>total_amount_ba($B$2,$D$2,D155,F155,J155,K155,M155)</f>
        <v>391799.25</v>
      </c>
      <c r="BB155" s="48">
        <f>BA155+SUM(N155:AZ155)</f>
        <v>391799.25</v>
      </c>
      <c r="BC155" s="36" t="str">
        <f>SpellNumber(L155,BB155)</f>
        <v>INR  Three Lakh Ninety One Thousand Seven Hundred &amp; Ninety Nine  and Paise Twenty Five Only</v>
      </c>
      <c r="IA155" s="37">
        <v>75.01</v>
      </c>
      <c r="IB155" s="37" t="s">
        <v>202</v>
      </c>
      <c r="ID155" s="37">
        <v>335</v>
      </c>
      <c r="IE155" s="38" t="s">
        <v>204</v>
      </c>
      <c r="IF155" s="38" t="s">
        <v>40</v>
      </c>
      <c r="IG155" s="38" t="s">
        <v>35</v>
      </c>
      <c r="IH155" s="38">
        <v>123.223</v>
      </c>
      <c r="II155" s="38" t="s">
        <v>37</v>
      </c>
    </row>
    <row r="156" spans="1:243" s="37" customFormat="1" ht="28.5">
      <c r="A156" s="22">
        <v>76</v>
      </c>
      <c r="B156" s="36" t="s">
        <v>203</v>
      </c>
      <c r="C156" s="23"/>
      <c r="D156" s="39">
        <v>40</v>
      </c>
      <c r="E156" s="53" t="s">
        <v>205</v>
      </c>
      <c r="F156" s="40">
        <v>339</v>
      </c>
      <c r="G156" s="54"/>
      <c r="H156" s="55"/>
      <c r="I156" s="40" t="s">
        <v>38</v>
      </c>
      <c r="J156" s="43">
        <f>IF(I156="Less(-)",-1,1)</f>
        <v>1</v>
      </c>
      <c r="K156" s="44" t="s">
        <v>39</v>
      </c>
      <c r="L156" s="44" t="s">
        <v>4</v>
      </c>
      <c r="M156" s="77"/>
      <c r="N156" s="41"/>
      <c r="O156" s="41"/>
      <c r="P156" s="46"/>
      <c r="Q156" s="41"/>
      <c r="R156" s="41"/>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7">
        <f>total_amount_ba($B$2,$D$2,D156,F156,J156,K156,M156)</f>
        <v>13560</v>
      </c>
      <c r="BB156" s="48">
        <f>BA156+SUM(N156:AZ156)</f>
        <v>13560</v>
      </c>
      <c r="BC156" s="36" t="str">
        <f>SpellNumber(L156,BB156)</f>
        <v>INR  Thirteen Thousand Five Hundred &amp; Sixty  Only</v>
      </c>
      <c r="IA156" s="37">
        <v>76</v>
      </c>
      <c r="IB156" s="37" t="s">
        <v>203</v>
      </c>
      <c r="ID156" s="37">
        <v>40</v>
      </c>
      <c r="IE156" s="38" t="s">
        <v>205</v>
      </c>
      <c r="IF156" s="38" t="s">
        <v>41</v>
      </c>
      <c r="IG156" s="38" t="s">
        <v>46</v>
      </c>
      <c r="IH156" s="38">
        <v>10</v>
      </c>
      <c r="II156" s="38" t="s">
        <v>37</v>
      </c>
    </row>
    <row r="157" spans="1:243" s="37" customFormat="1" ht="34.5" customHeight="1">
      <c r="A157" s="56" t="s">
        <v>47</v>
      </c>
      <c r="B157" s="57"/>
      <c r="C157" s="58"/>
      <c r="D157" s="59"/>
      <c r="E157" s="59"/>
      <c r="F157" s="59"/>
      <c r="G157" s="59"/>
      <c r="H157" s="60"/>
      <c r="I157" s="60"/>
      <c r="J157" s="60"/>
      <c r="K157" s="60"/>
      <c r="L157" s="61"/>
      <c r="BA157" s="62">
        <f>SUM(BA13:BA156)</f>
        <v>2211687.2</v>
      </c>
      <c r="BB157" s="63">
        <f>SUM(BB13:BB45)</f>
        <v>368673</v>
      </c>
      <c r="BC157" s="36" t="str">
        <f>SpellNumber($E$2,BB157)</f>
        <v>INR  Three Lakh Sixty Eight Thousand Six Hundred &amp; Seventy Three  Only</v>
      </c>
      <c r="IE157" s="38">
        <v>4</v>
      </c>
      <c r="IF157" s="38" t="s">
        <v>41</v>
      </c>
      <c r="IG157" s="38" t="s">
        <v>46</v>
      </c>
      <c r="IH157" s="38">
        <v>10</v>
      </c>
      <c r="II157" s="38" t="s">
        <v>37</v>
      </c>
    </row>
    <row r="158" spans="1:243" s="72" customFormat="1" ht="33.75" customHeight="1">
      <c r="A158" s="57" t="s">
        <v>48</v>
      </c>
      <c r="B158" s="64"/>
      <c r="C158" s="65"/>
      <c r="D158" s="66"/>
      <c r="E158" s="78" t="s">
        <v>51</v>
      </c>
      <c r="F158" s="79"/>
      <c r="G158" s="67"/>
      <c r="H158" s="68"/>
      <c r="I158" s="68"/>
      <c r="J158" s="68"/>
      <c r="K158" s="69"/>
      <c r="L158" s="70"/>
      <c r="M158" s="71"/>
      <c r="O158" s="37"/>
      <c r="P158" s="37"/>
      <c r="Q158" s="37"/>
      <c r="R158" s="37"/>
      <c r="S158" s="37"/>
      <c r="BA158" s="73">
        <f>IF(ISBLANK(F158),0,IF(E158="Excess (+)",ROUND(BA157+(BA157*F158),2),IF(E158="Less (-)",ROUND(BA157+(BA157*F158*(-1)),2),IF(E158="At Par",BA157,0))))</f>
        <v>0</v>
      </c>
      <c r="BB158" s="74">
        <f>ROUND(BA158,0)</f>
        <v>0</v>
      </c>
      <c r="BC158" s="36" t="str">
        <f>SpellNumber($E$2,BB158)</f>
        <v>INR Zero Only</v>
      </c>
      <c r="IE158" s="75"/>
      <c r="IF158" s="75"/>
      <c r="IG158" s="75"/>
      <c r="IH158" s="75"/>
      <c r="II158" s="75"/>
    </row>
    <row r="159" spans="1:243" s="72" customFormat="1" ht="41.25" customHeight="1">
      <c r="A159" s="56" t="s">
        <v>49</v>
      </c>
      <c r="B159" s="56"/>
      <c r="C159" s="82" t="str">
        <f>SpellNumber($E$2,BB158)</f>
        <v>INR Zero Only</v>
      </c>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IE159" s="75"/>
      <c r="IF159" s="75"/>
      <c r="IG159" s="75"/>
      <c r="IH159" s="75"/>
      <c r="II159" s="75"/>
    </row>
    <row r="160" ht="15"/>
    <row r="161" ht="15"/>
    <row r="163" ht="15"/>
    <row r="164" ht="15"/>
    <row r="165" ht="15"/>
    <row r="166" ht="15"/>
    <row r="167" ht="15"/>
    <row r="168" ht="15"/>
    <row r="169" ht="15"/>
    <row r="170" ht="15"/>
    <row r="171" ht="15"/>
    <row r="172" ht="15"/>
    <row r="173" ht="15"/>
    <row r="174" ht="15"/>
    <row r="175" ht="15"/>
    <row r="176" ht="15"/>
    <row r="177" ht="15"/>
    <row r="178" ht="15"/>
    <row r="180" ht="15"/>
    <row r="182" ht="15"/>
  </sheetData>
  <sheetProtection password="DC9A" sheet="1" objects="1" scenarios="1"/>
  <mergeCells count="8">
    <mergeCell ref="A9:BC9"/>
    <mergeCell ref="C159:BC159"/>
    <mergeCell ref="A1:L1"/>
    <mergeCell ref="A4:BC4"/>
    <mergeCell ref="A5:BC5"/>
    <mergeCell ref="A6:BC6"/>
    <mergeCell ref="A7:BC7"/>
    <mergeCell ref="B8:BC8"/>
  </mergeCells>
  <dataValidations count="23">
    <dataValidation type="decimal" allowBlank="1" showInputMessage="1" showErrorMessage="1" promptTitle="Rate Entry" prompt="Please enter VAT charges in Rupees for this item. " errorTitle="Invaid Entry" error="Only Numeric Values are allowed. " sqref="M98 M100 M103 M88 M85:M86 M80:M81 M83 M73 M77 M75 M67:M68 M63 M65 M54 M51:M52 M33 M48 M45 M42 M39 M37 M35 M28:M29 M14:M16 M20:M21 M23:M24 M26 M18 M31 M56 M58 M60 M70:M71 M90 M92:M94 M96 M111 M109 M107 M105 M113:M117 M121 M119 M123:M125 M133 M131 M129 M127 M135:M136 M140 M142 M138 M145 M149 M147 M151:M153 M155:M156">
      <formula1>0</formula1>
      <formula2>999999999999999</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58">
      <formula1>IF(E158="Select",-1,IF(E158="At Par",0,0))</formula1>
      <formula2>IF(E158="Select",-1,IF(E158="At Par",0,0.99))</formula2>
    </dataValidation>
    <dataValidation allowBlank="1" showInputMessage="1" showErrorMessage="1" promptTitle="Item Description" prompt="Please enter Item Description in text" sqref="B114 B93 B96 B103 B83 B81 B67:B68 B73 B63 B33 B39 B28:B29 B21 B23:B24 B26 B31 B56 B111 B117 B124 B121 B133 B136 B138 B145 B149 B152:B153">
      <formula1>0</formula1>
      <formula2>0</formula2>
    </dataValidation>
    <dataValidation type="list" allowBlank="1" showErrorMessage="1" sqref="E15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8">
      <formula1>0</formula1>
      <formula2>99.9</formula2>
    </dataValidation>
    <dataValidation type="decimal" allowBlank="1" showInputMessage="1" showErrorMessage="1" promptTitle="Rate Entry" prompt="Please enter the Rate in Rupees for this item. " errorTitle="Invaid Entry" error="Only Numeric Values are allowed. " sqref="H116 H45 H80 H65 H54 H51:H52 H42 H48 H94 H113 H105 H123 H135 H127 H151 H15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16 G106:H112 G13:H41 G94 G81:H93 G80 G66:H79 G53:H53 G65 G55:H64 G54 G51:G52 G49:H50 G48 G46:H47 G45 G43:H44 G42 G95:H104 G105 G113 G114:H115 G117:H122 G123 G124:H126 G128:H134 G127 G135 G136:H150 G151 G156 G152:H155">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8">
      <formula1>0</formula1>
      <formula2>IF(#REF!&lt;&gt;"Select",99.9,0)</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5 L146 L147 L148 L149 L150 L151 L152 L153 L154 L156 L155">
      <formula1>"INR"</formula1>
    </dataValidation>
    <dataValidation type="list" allowBlank="1" showErrorMessage="1" sqref="K13:K156">
      <formula1>"Partial Conversion,Full Conversion"</formula1>
      <formula2>0</formula2>
    </dataValidation>
    <dataValidation allowBlank="1" showInputMessage="1" showErrorMessage="1" promptTitle="Addition / Deduction" prompt="Please Choose the correct One" sqref="J13:J156">
      <formula1>0</formula1>
      <formula2>0</formula2>
    </dataValidation>
    <dataValidation type="list" showErrorMessage="1" sqref="I13:I156">
      <formula1>"Excess(+),Less(-)"</formula1>
      <formula2>0</formula2>
    </dataValidation>
    <dataValidation type="decimal" allowBlank="1" showErrorMessage="1" errorTitle="Invalid Entry" error="Only Numeric Values are allowed. " sqref="A13:A156">
      <formula1>0</formula1>
      <formula2>999999999999999</formula2>
    </dataValidation>
    <dataValidation allowBlank="1" showInputMessage="1" showErrorMessage="1" promptTitle="Itemcode/Make" prompt="Please enter text" sqref="C13:C15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6">
      <formula1>0</formula1>
      <formula2>999999999999999</formula2>
    </dataValidation>
    <dataValidation allowBlank="1" showInputMessage="1" showErrorMessage="1" promptTitle="Units" prompt="Please enter Units in text" sqref="E13:E156">
      <formula1>0</formula1>
      <formula2>0</formula2>
    </dataValidation>
    <dataValidation type="decimal" allowBlank="1" showInputMessage="1" showErrorMessage="1" promptTitle="Quantity" prompt="Please enter the Quantity for this item. " errorTitle="Invalid Entry" error="Only Numeric Values are allowed. " sqref="D13:D156 F13:F156">
      <formula1>0</formula1>
      <formula2>999999999999999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50</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2016-06-30T05:08:09Z</cp:lastPrinted>
  <dcterms:created xsi:type="dcterms:W3CDTF">2009-01-30T06:42:42Z</dcterms:created>
  <dcterms:modified xsi:type="dcterms:W3CDTF">2018-10-09T05:00:03Z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