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'BoQ1'!$A$1:$BC$53</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<sst xmlns="http://schemas.openxmlformats.org/spreadsheetml/2006/main" count="382" uniqueCount="96">
  <si>
    <t>Sl.
No.</t>
  </si>
  <si>
    <t>Item Code / Make</t>
  </si>
  <si>
    <t>Please Enable Macros to View BoQ information</t>
  </si>
  <si>
    <t>BoQ_Ver3.0</t>
  </si>
  <si>
    <t>Normal</t>
  </si>
  <si>
    <t>INR Only</t>
  </si>
  <si>
    <t>INR</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</si>
  <si>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</si>
  <si>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</si>
  <si>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</si>
  <si>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</si>
  <si>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</si>
  <si>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</si>
  <si>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</si>
  <si>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</si>
  <si>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</si>
  <si>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</si>
  <si>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</si>
  <si>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</si>
  <si>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</si>
  <si>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</si>
  <si>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</si>
  <si>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</si>
  <si>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</si>
  <si>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</si>
  <si>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</si>
  <si>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</si>
  <si>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</si>
  <si>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</si>
  <si>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</si>
  <si>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</si>
  <si>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</si>
  <si>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</si>
  <si>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</si>
  <si>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</si>
  <si>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</si>
  <si>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</si>
  <si>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</si>
  <si>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</si>
  <si>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item5</t>
  </si>
  <si>
    <t>Total in Figures</t>
  </si>
  <si>
    <t>Percentage</t>
  </si>
  <si>
    <t>Full Conversion</t>
  </si>
  <si>
    <t>Quoted Rate in Words</t>
  </si>
  <si>
    <t>Quoted Rate in Figures</t>
  </si>
  <si>
    <t>IOCL</t>
  </si>
  <si>
    <t>Select, At Par, Excess (+), Less (-)</t>
  </si>
  <si>
    <t>Select</t>
  </si>
  <si>
    <t>Name of the Bidder/ Bidding Firm / Company :</t>
  </si>
  <si>
    <t>Tender Inviting Authority:  IWD, IIT(BHU), Varanasi</t>
  </si>
  <si>
    <t>cum</t>
  </si>
  <si>
    <t xml:space="preserve">Demolishing cement concrete manually / by mechanical means and disposal of material within 50 metres lead as per direction of Engineer in charge.           </t>
  </si>
  <si>
    <t xml:space="preserve">Nominal concrete 1:3:6 or richer mix (i/c equivalent design mix) (15.2.1)                                        </t>
  </si>
  <si>
    <t>kg</t>
  </si>
  <si>
    <t xml:space="preserve">Providing and laying in position cement concrete of specified grade excluding the cost of centering and shuttering - All work upto plinth level </t>
  </si>
  <si>
    <t>Sqm</t>
  </si>
  <si>
    <t>Name of Work:   Arising of existing boundary wall after taking out of M.S. Grill with exterior painting of boundary wall and construction of storm water  drain with cover along with boundary wall (North and West side) of S.N. Bose Hostel, IIT(BHU), Varanasi.</t>
  </si>
  <si>
    <t>Demolishing brick work manually/ by mechanical means including
stacking of serviceable material and disposal of unserviceable material
within 50 metres lead as per direction of Engineer-in-charge.</t>
  </si>
  <si>
    <t>Taking out doors, windows and clerestory window shutters (steel or
wood) including stacking within 50 metres lead :</t>
  </si>
  <si>
    <t>Brick work with common burnt clay F.P.S. (non modular) bricks of class designation 7.5 in foundation and plinth in:</t>
  </si>
  <si>
    <t>Providing and laying in position specified grade of reinforced cement
concrete, excluding the cost of centering, shuttering, finishing and
reinforcement - All work up to plinth level :</t>
  </si>
  <si>
    <t>Steel reinforcement for R.C.C. work including straightening, cutting,
bending, placing in position and binding all complete upto plinth level.</t>
  </si>
  <si>
    <t>Centering and shuttering including strutting, propping etc. and removal
of form for all heights :</t>
  </si>
  <si>
    <t>12 mm cement plaster of mix :</t>
  </si>
  <si>
    <t>15 mm cement plaster on rough side of single or half brick wall
of mix:</t>
  </si>
  <si>
    <t>Steel work welded in built up sections/ framed work, including cutting, hoisting, fixing in position and applying a priming coat of approved steel primer using structural steel etc. as required.</t>
  </si>
  <si>
    <t xml:space="preserve">Painting with synthetic enamel paint of approved brand and manufacture to  give an even shade :  </t>
  </si>
  <si>
    <t xml:space="preserve">Finishing walls with Acrylic Smooth exterior paint of required shade : </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</si>
  <si>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</si>
  <si>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Brick work with common burnt clay F.P.S. (non modular) bricks of class designation 7.5 in superstructure above plinth level up to floor V level in all shapes and sizes in :</t>
  </si>
  <si>
    <t>12 mm cement plaster finished with a floating coat of neat cement
of mix :</t>
  </si>
  <si>
    <t xml:space="preserve">Nominal concrete 1:4:8 or leaner mix (i/c equivalent design
mix) (15.2.2)                                        </t>
  </si>
  <si>
    <t>In cement mortar (15.7.4)</t>
  </si>
  <si>
    <t xml:space="preserve">Dismantling old plaster or skirting raking out joints and cleaning the
surface for plaster including disposal of rubbish to the dumping ground
within 50 metres lead.   (15.56)             </t>
  </si>
  <si>
    <t>Of area 3 sq. metres and below (15.13.1)</t>
  </si>
  <si>
    <t>Cement mortar 1:6 (1 cement : 6 coarse sand)  (6.1.2)</t>
  </si>
  <si>
    <t>1:1.5:3 (1 cement : 1.5 coarse sand (zone-III): 3 graded stone
aggregate 20 mm nominal size).  (5.1.2)</t>
  </si>
  <si>
    <t>Thermo-Mechanically Treated bars of grade Fe-500D or more.(5.22.6)</t>
  </si>
  <si>
    <t>Lintels, beams, plinth beams, girders, bressumers and
cantilevers. with water proof ply 12 mm thick.(5.9.21)</t>
  </si>
  <si>
    <t>1:6 (1 cement: 6 coarse sand) (13.4.2)</t>
  </si>
  <si>
    <t>1:6 (1 cement: 6 coarse sand) (13.5.2)</t>
  </si>
  <si>
    <t>In gratings, frames, guard bar, ladder, railings, brackets, gates
and similar works  (10.25.2)</t>
  </si>
  <si>
    <t xml:space="preserve">Two or more coats on new work     (13.61.1)                         </t>
  </si>
  <si>
    <t xml:space="preserve">New work (Two or more coat applied @ 1.67 ltr/10 sqm
over and including priming coat of exterior primer applied
@ 2.20 kg/10 sqm)    (13.46.1)                         </t>
  </si>
  <si>
    <t xml:space="preserve">All kinds of soil.    (2.8.1)             </t>
  </si>
  <si>
    <t>"1:2:4 (1 cement : 2 coarse sand (zone-III) : 4 graded stone
aggregate 20 mm nominal size). (4.1.3)</t>
  </si>
  <si>
    <t>1:4:8 (1 Cement : 4 coarse sand (zone-III) : 8 graded stone
aggregate 40 mm nominal size)  (4.1.8)</t>
  </si>
  <si>
    <t>Cement mortar 1:6 (1 cement : 6 coarse sand)  (6.4.2)</t>
  </si>
  <si>
    <t xml:space="preserve">Filling available excavated earth (excluding rock) in trenches, plinth,
sides of foundations etc. in layers not exceeding 20cm in depth,
consolidating each deposited layer by ramming and watering, lead up
to 50 m and lift upto 1.5 m.   (2.25)             </t>
  </si>
  <si>
    <t>Providing and fixing factory made precast RCC perforated drain covers,
having concrete of strength not less than M-25, of size 1000 x 450x50
mm, reinforced with 8 mm dia four nos longitudinal &amp; 9 nos cross
sectional T.M.T. hoop bars, including providing 50 mm dia perforations
@ 100 to 125 mm c/c, including providing edge binding with M.S.
flats of size 50 mm x 1.6 mm complete, all as per direction of Engineerin- charge. (23.9)</t>
  </si>
  <si>
    <t>1:4 (1 cement: 4 fine sand)  (13.7.2)</t>
  </si>
  <si>
    <t>Carriage  of  Melba. (Approved Rate)</t>
  </si>
  <si>
    <t>Trip</t>
  </si>
  <si>
    <r>
      <t xml:space="preserve">Estimated Rate 
in
</t>
    </r>
    <r>
      <rPr>
        <b/>
        <sz val="11"/>
        <color indexed="10"/>
        <rFont val="Arial"/>
        <family val="2"/>
      </rPr>
      <t>Rs.      P</t>
    </r>
  </si>
  <si>
    <r>
      <t xml:space="preserve">TOTAL AMOUNT  With Taxes
in
</t>
    </r>
    <r>
      <rPr>
        <b/>
        <sz val="11"/>
        <color indexed="10"/>
        <rFont val="Arial"/>
        <family val="2"/>
      </rPr>
      <t>Rs.      P</t>
    </r>
  </si>
  <si>
    <t>Contract No:  IIT(BHU)/IWD/CT/66/2018-19/1967</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</si>
</sst>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 numFmtId="169" formatCode="0.000%"/>
  </numFmts>
  <fonts count="72">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23"/>
      <name val="Calibri"/>
      <family val="2"/>
    </font>
    <font>
      <b/>
      <i/>
      <sz val="11"/>
      <color indexed="8"/>
      <name val="Calibri"/>
      <family val="2"/>
    </font>
    <font>
      <b/>
      <sz val="14"/>
      <color indexed="57"/>
      <name val="Arial"/>
      <family val="2"/>
    </font>
    <font>
      <sz val="11"/>
      <color indexed="31"/>
      <name val="Arial"/>
      <family val="2"/>
    </font>
    <font>
      <b/>
      <sz val="12"/>
      <color indexed="16"/>
      <name val="Arial"/>
      <family val="2"/>
    </font>
    <font>
      <b/>
      <sz val="11"/>
      <color indexed="16"/>
      <name val="Arial"/>
      <family val="2"/>
    </font>
    <font>
      <sz val="10"/>
      <color indexed="8"/>
      <name val="Arial"/>
      <family val="2"/>
    </font>
    <font>
      <b/>
      <sz val="11"/>
      <color indexed="18"/>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0" tint="-0.4999699890613556"/>
      <name val="Calibri"/>
      <family val="2"/>
    </font>
    <font>
      <b/>
      <i/>
      <sz val="11"/>
      <color theme="1"/>
      <name val="Calibri"/>
      <family val="2"/>
    </font>
    <font>
      <b/>
      <sz val="14"/>
      <color theme="6" tint="-0.4999699890613556"/>
      <name val="Arial"/>
      <family val="2"/>
    </font>
    <font>
      <sz val="11"/>
      <color theme="4" tint="0.7999799847602844"/>
      <name val="Arial"/>
      <family val="2"/>
    </font>
    <font>
      <b/>
      <sz val="12"/>
      <color rgb="FF800000"/>
      <name val="Arial"/>
      <family val="2"/>
    </font>
    <font>
      <b/>
      <sz val="11"/>
      <color rgb="FF800000"/>
      <name val="Arial"/>
      <family val="2"/>
    </font>
    <font>
      <sz val="10"/>
      <color rgb="FF000000"/>
      <name val="Arial"/>
      <family val="2"/>
    </font>
    <font>
      <b/>
      <sz val="11"/>
      <color rgb="FF000066"/>
      <name val="Arial"/>
      <family val="2"/>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8" fillId="0" borderId="0" applyNumberFormat="0" applyFill="0" applyBorder="0" applyAlignment="0" applyProtection="0"/>
    <xf numFmtId="0" fontId="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7"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6"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73">
    <xf numFmtId="0" fontId="0" fillId="0" borderId="0" xfId="0" applyFont="1" applyAlignment="1">
      <alignment/>
    </xf>
    <xf numFmtId="0" fontId="3" fillId="0" borderId="0" xfId="57" applyNumberFormat="1" applyFont="1" applyFill="1" applyBorder="1" applyAlignment="1">
      <alignment vertical="center"/>
      <protection/>
    </xf>
    <xf numFmtId="0" fontId="60" fillId="0" borderId="0" xfId="57" applyNumberFormat="1" applyFont="1" applyFill="1" applyBorder="1" applyAlignment="1" applyProtection="1">
      <alignment vertical="center"/>
      <protection locked="0"/>
    </xf>
    <xf numFmtId="0" fontId="60"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1"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0"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0" fillId="0" borderId="0" xfId="57" applyNumberFormat="1" applyFont="1" applyFill="1" applyAlignment="1">
      <alignment vertical="center"/>
      <protection/>
    </xf>
    <xf numFmtId="0" fontId="3" fillId="0" borderId="0" xfId="57" applyNumberFormat="1" applyFont="1" applyFill="1">
      <alignment/>
      <protection/>
    </xf>
    <xf numFmtId="0" fontId="60" fillId="0" borderId="0" xfId="57" applyNumberFormat="1" applyFont="1" applyFill="1">
      <alignment/>
      <protection/>
    </xf>
    <xf numFmtId="0" fontId="2" fillId="0" borderId="10" xfId="57" applyNumberFormat="1" applyFont="1" applyFill="1" applyBorder="1" applyAlignment="1">
      <alignment horizontal="center" vertical="top" wrapText="1"/>
      <protection/>
    </xf>
    <xf numFmtId="0" fontId="2" fillId="0" borderId="10" xfId="57" applyNumberFormat="1" applyFont="1" applyFill="1" applyBorder="1" applyAlignment="1" applyProtection="1">
      <alignment horizontal="right" vertical="top"/>
      <protection/>
    </xf>
    <xf numFmtId="0" fontId="3" fillId="0" borderId="10" xfId="57" applyNumberFormat="1" applyFont="1" applyFill="1" applyBorder="1" applyAlignment="1">
      <alignment vertical="top"/>
      <protection/>
    </xf>
    <xf numFmtId="0" fontId="2" fillId="0" borderId="10" xfId="57" applyNumberFormat="1" applyFont="1" applyFill="1" applyBorder="1" applyAlignment="1" applyProtection="1">
      <alignment horizontal="left" vertical="top"/>
      <protection locked="0"/>
    </xf>
    <xf numFmtId="0" fontId="3" fillId="0" borderId="10" xfId="57" applyNumberFormat="1" applyFont="1" applyFill="1" applyBorder="1" applyAlignment="1" applyProtection="1">
      <alignment vertical="top"/>
      <protection/>
    </xf>
    <xf numFmtId="0" fontId="3" fillId="0" borderId="0" xfId="57" applyNumberFormat="1" applyFont="1" applyFill="1" applyAlignment="1">
      <alignment vertical="top"/>
      <protection/>
    </xf>
    <xf numFmtId="0" fontId="60" fillId="0" borderId="0" xfId="57" applyNumberFormat="1" applyFont="1" applyFill="1" applyAlignment="1">
      <alignment vertical="top"/>
      <protection/>
    </xf>
    <xf numFmtId="0" fontId="2" fillId="0" borderId="10" xfId="57" applyNumberFormat="1" applyFont="1" applyFill="1" applyBorder="1" applyAlignment="1" applyProtection="1">
      <alignment horizontal="right" vertical="top"/>
      <protection locked="0"/>
    </xf>
    <xf numFmtId="0" fontId="3" fillId="0" borderId="0" xfId="57" applyNumberFormat="1" applyFont="1" applyFill="1" applyAlignment="1" applyProtection="1">
      <alignment vertical="top"/>
      <protection/>
    </xf>
    <xf numFmtId="0" fontId="60" fillId="0" borderId="0" xfId="57" applyNumberFormat="1" applyFont="1" applyFill="1" applyAlignment="1" applyProtection="1">
      <alignment vertical="top"/>
      <protection/>
    </xf>
    <xf numFmtId="0" fontId="0" fillId="0" borderId="0" xfId="57" applyNumberFormat="1" applyFill="1">
      <alignment/>
      <protection/>
    </xf>
    <xf numFmtId="0" fontId="62" fillId="0" borderId="0" xfId="57" applyNumberFormat="1" applyFont="1" applyFill="1">
      <alignment/>
      <protection/>
    </xf>
    <xf numFmtId="0" fontId="63" fillId="0" borderId="0" xfId="59" applyNumberFormat="1" applyFont="1" applyFill="1" applyBorder="1" applyAlignment="1" applyProtection="1">
      <alignment horizontal="center" vertical="center"/>
      <protection/>
    </xf>
    <xf numFmtId="0" fontId="2" fillId="0" borderId="11" xfId="59" applyNumberFormat="1" applyFont="1" applyFill="1" applyBorder="1" applyAlignment="1" applyProtection="1">
      <alignment horizontal="left" vertical="top" wrapText="1"/>
      <protection/>
    </xf>
    <xf numFmtId="164" fontId="3" fillId="0" borderId="10" xfId="59" applyNumberFormat="1" applyFont="1" applyFill="1" applyBorder="1" applyAlignment="1">
      <alignment vertical="top"/>
      <protection/>
    </xf>
    <xf numFmtId="0" fontId="3" fillId="0" borderId="10" xfId="59" applyNumberFormat="1" applyFont="1" applyFill="1" applyBorder="1" applyAlignment="1">
      <alignment vertical="top"/>
      <protection/>
    </xf>
    <xf numFmtId="0" fontId="2" fillId="0" borderId="10" xfId="57" applyNumberFormat="1" applyFont="1" applyFill="1" applyBorder="1" applyAlignment="1" applyProtection="1">
      <alignment horizontal="center" vertical="top" wrapText="1"/>
      <protection locked="0"/>
    </xf>
    <xf numFmtId="0" fontId="3" fillId="0" borderId="10" xfId="59" applyNumberFormat="1" applyFont="1" applyFill="1" applyBorder="1" applyAlignment="1">
      <alignment vertical="top" wrapText="1"/>
      <protection/>
    </xf>
    <xf numFmtId="0" fontId="2" fillId="0" borderId="10" xfId="59" applyNumberFormat="1" applyFont="1" applyFill="1" applyBorder="1" applyAlignment="1">
      <alignment horizontal="left" vertical="top"/>
      <protection/>
    </xf>
    <xf numFmtId="0" fontId="11" fillId="0" borderId="0" xfId="59" applyNumberFormat="1" applyFill="1">
      <alignment/>
      <protection/>
    </xf>
    <xf numFmtId="166" fontId="3" fillId="0" borderId="10" xfId="59" applyNumberFormat="1" applyFont="1" applyFill="1" applyBorder="1" applyAlignment="1">
      <alignment vertical="top"/>
      <protection/>
    </xf>
    <xf numFmtId="2" fontId="6" fillId="0" borderId="10" xfId="59" applyNumberFormat="1" applyFont="1" applyFill="1" applyBorder="1" applyAlignment="1">
      <alignment vertical="top"/>
      <protection/>
    </xf>
    <xf numFmtId="2" fontId="64" fillId="0" borderId="10" xfId="59" applyNumberFormat="1" applyFont="1" applyFill="1" applyBorder="1" applyAlignment="1">
      <alignment vertical="top"/>
      <protection/>
    </xf>
    <xf numFmtId="0" fontId="11" fillId="0" borderId="10" xfId="0" applyFont="1" applyFill="1" applyBorder="1" applyAlignment="1">
      <alignment horizontal="center" vertical="top" wrapText="1"/>
    </xf>
    <xf numFmtId="2" fontId="11" fillId="0" borderId="10" xfId="0" applyNumberFormat="1" applyFont="1" applyFill="1" applyBorder="1" applyAlignment="1">
      <alignment horizontal="right" vertical="top" wrapText="1"/>
    </xf>
    <xf numFmtId="0" fontId="2" fillId="0" borderId="10" xfId="59" applyNumberFormat="1" applyFont="1" applyFill="1" applyBorder="1" applyAlignment="1">
      <alignment horizontal="right" vertical="top"/>
      <protection/>
    </xf>
    <xf numFmtId="164" fontId="2" fillId="0" borderId="10" xfId="59" applyNumberFormat="1" applyFont="1" applyFill="1" applyBorder="1" applyAlignment="1">
      <alignment horizontal="right" vertical="top"/>
      <protection/>
    </xf>
    <xf numFmtId="0" fontId="11" fillId="0" borderId="10" xfId="0" applyFont="1" applyFill="1" applyBorder="1" applyAlignment="1">
      <alignment horizontal="justify" vertical="top" wrapText="1" shrinkToFit="1"/>
    </xf>
    <xf numFmtId="0" fontId="2" fillId="33" borderId="10" xfId="57" applyNumberFormat="1" applyFont="1" applyFill="1" applyBorder="1" applyAlignment="1" applyProtection="1">
      <alignment horizontal="right" vertical="top"/>
      <protection locked="0"/>
    </xf>
    <xf numFmtId="2" fontId="2" fillId="0" borderId="10" xfId="59" applyNumberFormat="1" applyFont="1" applyFill="1" applyBorder="1" applyAlignment="1">
      <alignment horizontal="right" vertical="top"/>
      <protection/>
    </xf>
    <xf numFmtId="2" fontId="2" fillId="0" borderId="10" xfId="58" applyNumberFormat="1" applyFont="1" applyFill="1" applyBorder="1" applyAlignment="1">
      <alignment horizontal="right" vertical="top"/>
      <protection/>
    </xf>
    <xf numFmtId="0" fontId="11" fillId="0" borderId="10" xfId="0" applyFont="1" applyFill="1" applyBorder="1" applyAlignment="1">
      <alignment horizontal="left" vertical="top" wrapText="1" shrinkToFit="1"/>
    </xf>
    <xf numFmtId="0" fontId="11" fillId="0" borderId="10" xfId="0" applyFont="1" applyFill="1" applyBorder="1" applyAlignment="1">
      <alignment horizontal="justify" vertical="top" wrapText="1"/>
    </xf>
    <xf numFmtId="0" fontId="6" fillId="0" borderId="10" xfId="59" applyNumberFormat="1" applyFont="1" applyFill="1" applyBorder="1" applyAlignment="1">
      <alignment vertical="top"/>
      <protection/>
    </xf>
    <xf numFmtId="0" fontId="65" fillId="0" borderId="10" xfId="57" applyNumberFormat="1" applyFont="1" applyFill="1" applyBorder="1" applyAlignment="1" applyProtection="1">
      <alignment vertical="top"/>
      <protection/>
    </xf>
    <xf numFmtId="0" fontId="14" fillId="0" borderId="10" xfId="59" applyNumberFormat="1" applyFont="1" applyFill="1" applyBorder="1" applyAlignment="1" applyProtection="1">
      <alignment vertical="top" wrapText="1"/>
      <protection locked="0"/>
    </xf>
    <xf numFmtId="0" fontId="66" fillId="33" borderId="10" xfId="59" applyNumberFormat="1" applyFont="1" applyFill="1" applyBorder="1" applyAlignment="1" applyProtection="1">
      <alignment vertical="top" wrapText="1"/>
      <protection locked="0"/>
    </xf>
    <xf numFmtId="10" fontId="67" fillId="33" borderId="10" xfId="64" applyNumberFormat="1" applyFont="1" applyFill="1" applyBorder="1" applyAlignment="1" applyProtection="1">
      <alignment horizontal="center" vertical="top"/>
      <protection locked="0"/>
    </xf>
    <xf numFmtId="0" fontId="65"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top" wrapText="1"/>
      <protection locked="0"/>
    </xf>
    <xf numFmtId="0" fontId="13" fillId="0" borderId="10" xfId="64" applyNumberFormat="1" applyFont="1" applyFill="1" applyBorder="1" applyAlignment="1" applyProtection="1">
      <alignment vertical="top" wrapText="1"/>
      <protection locked="0"/>
    </xf>
    <xf numFmtId="0" fontId="14" fillId="0" borderId="10" xfId="59" applyNumberFormat="1" applyFont="1" applyFill="1" applyBorder="1" applyAlignment="1" applyProtection="1">
      <alignment vertical="top" wrapText="1"/>
      <protection/>
    </xf>
    <xf numFmtId="2" fontId="6" fillId="0" borderId="10" xfId="59" applyNumberFormat="1" applyFont="1" applyFill="1" applyBorder="1" applyAlignment="1">
      <alignment horizontal="right" vertical="top"/>
      <protection/>
    </xf>
    <xf numFmtId="0" fontId="11" fillId="0" borderId="10" xfId="0" applyFont="1" applyBorder="1" applyAlignment="1">
      <alignment horizontal="center" vertical="top" wrapText="1"/>
    </xf>
    <xf numFmtId="0" fontId="68" fillId="0" borderId="10" xfId="59" applyNumberFormat="1" applyFont="1" applyFill="1" applyBorder="1" applyAlignment="1">
      <alignment horizontal="left" vertical="top" wrapText="1"/>
      <protection/>
    </xf>
    <xf numFmtId="0" fontId="11" fillId="0" borderId="10" xfId="0" applyFont="1" applyFill="1" applyBorder="1" applyAlignment="1">
      <alignment horizontal="center" vertical="top" wrapText="1" shrinkToFit="1"/>
    </xf>
    <xf numFmtId="2" fontId="11" fillId="0" borderId="10" xfId="0" applyNumberFormat="1" applyFont="1" applyFill="1" applyBorder="1" applyAlignment="1">
      <alignment horizontal="right" vertical="top" wrapText="1" shrinkToFit="1"/>
    </xf>
    <xf numFmtId="0" fontId="2" fillId="0" borderId="10" xfId="59" applyNumberFormat="1" applyFont="1" applyFill="1" applyBorder="1" applyAlignment="1">
      <alignment horizontal="center" vertical="top" wrapText="1"/>
      <protection/>
    </xf>
    <xf numFmtId="0" fontId="69" fillId="0" borderId="10" xfId="59" applyNumberFormat="1" applyFont="1" applyFill="1" applyBorder="1" applyAlignment="1">
      <alignment vertical="top" wrapText="1"/>
      <protection/>
    </xf>
    <xf numFmtId="0" fontId="2" fillId="0" borderId="11" xfId="57" applyNumberFormat="1" applyFont="1" applyFill="1" applyBorder="1" applyAlignment="1">
      <alignment horizontal="center" vertical="center" wrapText="1"/>
      <protection/>
    </xf>
    <xf numFmtId="0" fontId="2" fillId="0" borderId="12" xfId="57" applyNumberFormat="1" applyFont="1" applyFill="1" applyBorder="1" applyAlignment="1">
      <alignment horizontal="center" vertical="center" wrapText="1"/>
      <protection/>
    </xf>
    <xf numFmtId="0" fontId="2" fillId="0" borderId="13" xfId="57" applyNumberFormat="1" applyFont="1" applyFill="1" applyBorder="1" applyAlignment="1">
      <alignment horizontal="center" vertical="center" wrapText="1"/>
      <protection/>
    </xf>
    <xf numFmtId="0" fontId="6" fillId="0" borderId="10" xfId="59" applyNumberFormat="1" applyFont="1" applyFill="1" applyBorder="1" applyAlignment="1">
      <alignment horizontal="center" vertical="top" wrapText="1"/>
      <protection/>
    </xf>
    <xf numFmtId="0" fontId="70"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1" fillId="0" borderId="14" xfId="57" applyNumberFormat="1" applyFont="1" applyFill="1" applyBorder="1" applyAlignment="1" applyProtection="1">
      <alignment horizontal="center" wrapText="1"/>
      <protection locked="0"/>
    </xf>
    <xf numFmtId="0" fontId="2" fillId="33" borderId="11" xfId="59" applyNumberFormat="1" applyFont="1" applyFill="1" applyBorder="1" applyAlignment="1" applyProtection="1">
      <alignment horizontal="left" vertical="top"/>
      <protection locked="0"/>
    </xf>
    <xf numFmtId="0" fontId="2" fillId="0" borderId="12" xfId="59" applyNumberFormat="1" applyFont="1" applyFill="1" applyBorder="1" applyAlignment="1" applyProtection="1">
      <alignment horizontal="left" vertical="top"/>
      <protection locked="0"/>
    </xf>
    <xf numFmtId="0" fontId="2" fillId="0" borderId="13"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ender%20Under%20process\IWD-Final\Morvi%20Hostel\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ender%20Under%20process\IWD-Final\Morvi%20Hostel\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54"/>
  <sheetViews>
    <sheetView showGridLines="0" zoomScalePageLayoutView="0" workbookViewId="0" topLeftCell="A1">
      <selection activeCell="B8" sqref="B8:BC8"/>
    </sheetView>
  </sheetViews>
  <sheetFormatPr defaultColWidth="9.140625" defaultRowHeight="15"/>
  <cols>
    <col min="1" max="1" width="14.8515625" style="23" customWidth="1"/>
    <col min="2" max="2" width="84.00390625" style="23" customWidth="1"/>
    <col min="3" max="3" width="23.421875" style="23" hidden="1" customWidth="1"/>
    <col min="4" max="4" width="15.140625" style="23" customWidth="1"/>
    <col min="5" max="5" width="14.140625" style="23" customWidth="1"/>
    <col min="6" max="6" width="15.57421875" style="23" customWidth="1"/>
    <col min="7" max="7" width="14.140625" style="23" hidden="1" customWidth="1"/>
    <col min="8" max="10" width="12.140625" style="23" hidden="1" customWidth="1"/>
    <col min="11" max="11" width="19.57421875" style="23" hidden="1" customWidth="1"/>
    <col min="12" max="12" width="14.28125" style="23" hidden="1" customWidth="1"/>
    <col min="13" max="13" width="17.421875" style="23" hidden="1" customWidth="1"/>
    <col min="14" max="14" width="15.28125" style="32" hidden="1" customWidth="1"/>
    <col min="15" max="15" width="14.28125" style="23" hidden="1" customWidth="1"/>
    <col min="16" max="16" width="17.28125" style="23" hidden="1" customWidth="1"/>
    <col min="17" max="17" width="18.421875" style="23" hidden="1" customWidth="1"/>
    <col min="18" max="18" width="17.421875" style="23" hidden="1" customWidth="1"/>
    <col min="19" max="19" width="14.7109375" style="23" hidden="1" customWidth="1"/>
    <col min="20" max="20" width="14.8515625" style="23" hidden="1" customWidth="1"/>
    <col min="21" max="21" width="16.421875" style="23" hidden="1" customWidth="1"/>
    <col min="22" max="22" width="13.00390625" style="23" hidden="1" customWidth="1"/>
    <col min="23" max="51" width="9.140625" style="23" hidden="1" customWidth="1"/>
    <col min="52" max="52" width="10.28125" style="23" hidden="1" customWidth="1"/>
    <col min="53" max="53" width="21.7109375" style="23" customWidth="1"/>
    <col min="54" max="54" width="18.8515625" style="23" hidden="1" customWidth="1"/>
    <col min="55" max="55" width="50.140625" style="23" customWidth="1"/>
    <col min="56" max="238" width="9.140625" style="23" customWidth="1"/>
    <col min="239" max="243" width="9.140625" style="24" customWidth="1"/>
    <col min="244" max="16384" width="9.140625" style="23" customWidth="1"/>
  </cols>
  <sheetData>
    <row r="1" spans="1:243" s="1" customFormat="1" ht="27" customHeight="1">
      <c r="A1" s="66" t="str">
        <f>B2&amp;" BoQ"</f>
        <v>Percentage BoQ</v>
      </c>
      <c r="B1" s="66"/>
      <c r="C1" s="66"/>
      <c r="D1" s="66"/>
      <c r="E1" s="66"/>
      <c r="F1" s="66"/>
      <c r="G1" s="66"/>
      <c r="H1" s="66"/>
      <c r="I1" s="66"/>
      <c r="J1" s="66"/>
      <c r="K1" s="66"/>
      <c r="L1" s="66"/>
      <c r="O1" s="2"/>
      <c r="P1" s="2"/>
      <c r="Q1" s="3"/>
      <c r="IE1" s="3"/>
      <c r="IF1" s="3"/>
      <c r="IG1" s="3"/>
      <c r="IH1" s="3"/>
      <c r="II1" s="3"/>
    </row>
    <row r="2" spans="1:17" s="1" customFormat="1" ht="25.5" customHeight="1" hidden="1">
      <c r="A2" s="25" t="s">
        <v>3</v>
      </c>
      <c r="B2" s="25" t="s">
        <v>41</v>
      </c>
      <c r="C2" s="25" t="s">
        <v>4</v>
      </c>
      <c r="D2" s="25" t="s">
        <v>5</v>
      </c>
      <c r="E2" s="25" t="s">
        <v>6</v>
      </c>
      <c r="J2" s="4"/>
      <c r="K2" s="4"/>
      <c r="L2" s="4"/>
      <c r="O2" s="2"/>
      <c r="P2" s="2"/>
      <c r="Q2" s="3"/>
    </row>
    <row r="3" spans="1:243" s="1" customFormat="1" ht="30" customHeight="1" hidden="1">
      <c r="A3" s="1" t="s">
        <v>46</v>
      </c>
      <c r="C3" s="1" t="s">
        <v>45</v>
      </c>
      <c r="IE3" s="3"/>
      <c r="IF3" s="3"/>
      <c r="IG3" s="3"/>
      <c r="IH3" s="3"/>
      <c r="II3" s="3"/>
    </row>
    <row r="4" spans="1:243" s="5" customFormat="1" ht="30.75" customHeight="1">
      <c r="A4" s="67" t="s">
        <v>49</v>
      </c>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IE4" s="6"/>
      <c r="IF4" s="6"/>
      <c r="IG4" s="6"/>
      <c r="IH4" s="6"/>
      <c r="II4" s="6"/>
    </row>
    <row r="5" spans="1:243" s="5" customFormat="1" ht="30.75" customHeight="1">
      <c r="A5" s="67" t="s">
        <v>56</v>
      </c>
      <c r="B5" s="67"/>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67"/>
      <c r="AX5" s="67"/>
      <c r="AY5" s="67"/>
      <c r="AZ5" s="67"/>
      <c r="BA5" s="67"/>
      <c r="BB5" s="67"/>
      <c r="BC5" s="67"/>
      <c r="IE5" s="6"/>
      <c r="IF5" s="6"/>
      <c r="IG5" s="6"/>
      <c r="IH5" s="6"/>
      <c r="II5" s="6"/>
    </row>
    <row r="6" spans="1:243" s="5" customFormat="1" ht="30.75" customHeight="1">
      <c r="A6" s="67" t="s">
        <v>95</v>
      </c>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IE6" s="6"/>
      <c r="IF6" s="6"/>
      <c r="IG6" s="6"/>
      <c r="IH6" s="6"/>
      <c r="II6" s="6"/>
    </row>
    <row r="7" spans="1:243" s="5" customFormat="1" ht="29.25" customHeight="1" hidden="1">
      <c r="A7" s="68" t="s">
        <v>7</v>
      </c>
      <c r="B7" s="68"/>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8"/>
      <c r="BC7" s="68"/>
      <c r="IE7" s="6"/>
      <c r="IF7" s="6"/>
      <c r="IG7" s="6"/>
      <c r="IH7" s="6"/>
      <c r="II7" s="6"/>
    </row>
    <row r="8" spans="1:243" s="7" customFormat="1" ht="58.5" customHeight="1">
      <c r="A8" s="26" t="s">
        <v>48</v>
      </c>
      <c r="B8" s="69"/>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1"/>
      <c r="IE8" s="8"/>
      <c r="IF8" s="8"/>
      <c r="IG8" s="8"/>
      <c r="IH8" s="8"/>
      <c r="II8" s="8"/>
    </row>
    <row r="9" spans="1:243" s="9" customFormat="1" ht="61.5" customHeight="1">
      <c r="A9" s="62" t="s">
        <v>8</v>
      </c>
      <c r="B9" s="63"/>
      <c r="C9" s="63"/>
      <c r="D9" s="63"/>
      <c r="E9" s="63"/>
      <c r="F9" s="63"/>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4"/>
      <c r="IE9" s="10"/>
      <c r="IF9" s="10"/>
      <c r="IG9" s="10"/>
      <c r="IH9" s="10"/>
      <c r="II9" s="10"/>
    </row>
    <row r="10" spans="1:243" s="11" customFormat="1" ht="18.75" customHeight="1">
      <c r="A10" s="13" t="s">
        <v>9</v>
      </c>
      <c r="B10" s="13" t="s">
        <v>10</v>
      </c>
      <c r="C10" s="13" t="s">
        <v>10</v>
      </c>
      <c r="D10" s="13" t="s">
        <v>9</v>
      </c>
      <c r="E10" s="13" t="s">
        <v>10</v>
      </c>
      <c r="F10" s="13" t="s">
        <v>11</v>
      </c>
      <c r="G10" s="13" t="s">
        <v>11</v>
      </c>
      <c r="H10" s="13" t="s">
        <v>12</v>
      </c>
      <c r="I10" s="13" t="s">
        <v>10</v>
      </c>
      <c r="J10" s="13" t="s">
        <v>9</v>
      </c>
      <c r="K10" s="13" t="s">
        <v>13</v>
      </c>
      <c r="L10" s="13" t="s">
        <v>10</v>
      </c>
      <c r="M10" s="13" t="s">
        <v>9</v>
      </c>
      <c r="N10" s="13" t="s">
        <v>11</v>
      </c>
      <c r="O10" s="13" t="s">
        <v>11</v>
      </c>
      <c r="P10" s="13" t="s">
        <v>11</v>
      </c>
      <c r="Q10" s="13" t="s">
        <v>11</v>
      </c>
      <c r="R10" s="13" t="s">
        <v>12</v>
      </c>
      <c r="S10" s="13" t="s">
        <v>12</v>
      </c>
      <c r="T10" s="13" t="s">
        <v>11</v>
      </c>
      <c r="U10" s="13" t="s">
        <v>11</v>
      </c>
      <c r="V10" s="13" t="s">
        <v>11</v>
      </c>
      <c r="W10" s="13" t="s">
        <v>11</v>
      </c>
      <c r="X10" s="13" t="s">
        <v>12</v>
      </c>
      <c r="Y10" s="13" t="s">
        <v>12</v>
      </c>
      <c r="Z10" s="13" t="s">
        <v>11</v>
      </c>
      <c r="AA10" s="13" t="s">
        <v>11</v>
      </c>
      <c r="AB10" s="13" t="s">
        <v>11</v>
      </c>
      <c r="AC10" s="13" t="s">
        <v>11</v>
      </c>
      <c r="AD10" s="13" t="s">
        <v>12</v>
      </c>
      <c r="AE10" s="13" t="s">
        <v>12</v>
      </c>
      <c r="AF10" s="13" t="s">
        <v>11</v>
      </c>
      <c r="AG10" s="13" t="s">
        <v>11</v>
      </c>
      <c r="AH10" s="13" t="s">
        <v>11</v>
      </c>
      <c r="AI10" s="13" t="s">
        <v>11</v>
      </c>
      <c r="AJ10" s="13" t="s">
        <v>12</v>
      </c>
      <c r="AK10" s="13" t="s">
        <v>12</v>
      </c>
      <c r="AL10" s="13" t="s">
        <v>11</v>
      </c>
      <c r="AM10" s="13" t="s">
        <v>11</v>
      </c>
      <c r="AN10" s="13" t="s">
        <v>11</v>
      </c>
      <c r="AO10" s="13" t="s">
        <v>11</v>
      </c>
      <c r="AP10" s="13" t="s">
        <v>12</v>
      </c>
      <c r="AQ10" s="13" t="s">
        <v>12</v>
      </c>
      <c r="AR10" s="13" t="s">
        <v>11</v>
      </c>
      <c r="AS10" s="13" t="s">
        <v>11</v>
      </c>
      <c r="AT10" s="13" t="s">
        <v>9</v>
      </c>
      <c r="AU10" s="13" t="s">
        <v>9</v>
      </c>
      <c r="AV10" s="13" t="s">
        <v>12</v>
      </c>
      <c r="AW10" s="13" t="s">
        <v>12</v>
      </c>
      <c r="AX10" s="13" t="s">
        <v>9</v>
      </c>
      <c r="AY10" s="13" t="s">
        <v>9</v>
      </c>
      <c r="AZ10" s="13" t="s">
        <v>14</v>
      </c>
      <c r="BA10" s="13" t="s">
        <v>9</v>
      </c>
      <c r="BB10" s="13" t="s">
        <v>9</v>
      </c>
      <c r="BC10" s="13" t="s">
        <v>10</v>
      </c>
      <c r="IE10" s="12"/>
      <c r="IF10" s="12"/>
      <c r="IG10" s="12"/>
      <c r="IH10" s="12"/>
      <c r="II10" s="12"/>
    </row>
    <row r="11" spans="1:243" s="11" customFormat="1" ht="94.5" customHeight="1">
      <c r="A11" s="13" t="s">
        <v>0</v>
      </c>
      <c r="B11" s="13" t="s">
        <v>15</v>
      </c>
      <c r="C11" s="13" t="s">
        <v>1</v>
      </c>
      <c r="D11" s="13" t="s">
        <v>16</v>
      </c>
      <c r="E11" s="13" t="s">
        <v>17</v>
      </c>
      <c r="F11" s="13" t="s">
        <v>93</v>
      </c>
      <c r="G11" s="13"/>
      <c r="H11" s="13"/>
      <c r="I11" s="13" t="s">
        <v>18</v>
      </c>
      <c r="J11" s="13" t="s">
        <v>19</v>
      </c>
      <c r="K11" s="13" t="s">
        <v>20</v>
      </c>
      <c r="L11" s="13" t="s">
        <v>21</v>
      </c>
      <c r="M11" s="60" t="s">
        <v>22</v>
      </c>
      <c r="N11" s="13" t="s">
        <v>23</v>
      </c>
      <c r="O11" s="13" t="s">
        <v>24</v>
      </c>
      <c r="P11" s="13" t="s">
        <v>25</v>
      </c>
      <c r="Q11" s="13" t="s">
        <v>26</v>
      </c>
      <c r="R11" s="13"/>
      <c r="S11" s="13"/>
      <c r="T11" s="13" t="s">
        <v>27</v>
      </c>
      <c r="U11" s="13" t="s">
        <v>28</v>
      </c>
      <c r="V11" s="13" t="s">
        <v>29</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61" t="s">
        <v>94</v>
      </c>
      <c r="BB11" s="61" t="s">
        <v>30</v>
      </c>
      <c r="BC11" s="61" t="s">
        <v>31</v>
      </c>
      <c r="IE11" s="12"/>
      <c r="IF11" s="12"/>
      <c r="IG11" s="12"/>
      <c r="IH11" s="12"/>
      <c r="II11" s="12"/>
    </row>
    <row r="12" spans="1:243" s="11" customFormat="1" ht="15">
      <c r="A12" s="13">
        <v>1</v>
      </c>
      <c r="B12" s="13">
        <v>2</v>
      </c>
      <c r="C12" s="13">
        <v>3</v>
      </c>
      <c r="D12" s="13">
        <v>4</v>
      </c>
      <c r="E12" s="13">
        <v>5</v>
      </c>
      <c r="F12" s="13">
        <v>6</v>
      </c>
      <c r="G12" s="13">
        <v>7</v>
      </c>
      <c r="H12" s="13">
        <v>8</v>
      </c>
      <c r="I12" s="13">
        <v>9</v>
      </c>
      <c r="J12" s="13">
        <v>10</v>
      </c>
      <c r="K12" s="13">
        <v>11</v>
      </c>
      <c r="L12" s="13">
        <v>12</v>
      </c>
      <c r="M12" s="13">
        <v>13</v>
      </c>
      <c r="N12" s="13">
        <v>14</v>
      </c>
      <c r="O12" s="13">
        <v>15</v>
      </c>
      <c r="P12" s="13">
        <v>16</v>
      </c>
      <c r="Q12" s="13">
        <v>17</v>
      </c>
      <c r="R12" s="13">
        <v>18</v>
      </c>
      <c r="S12" s="13">
        <v>19</v>
      </c>
      <c r="T12" s="13">
        <v>20</v>
      </c>
      <c r="U12" s="13">
        <v>21</v>
      </c>
      <c r="V12" s="13">
        <v>22</v>
      </c>
      <c r="W12" s="13">
        <v>23</v>
      </c>
      <c r="X12" s="13">
        <v>24</v>
      </c>
      <c r="Y12" s="13">
        <v>25</v>
      </c>
      <c r="Z12" s="13">
        <v>26</v>
      </c>
      <c r="AA12" s="13">
        <v>27</v>
      </c>
      <c r="AB12" s="13">
        <v>28</v>
      </c>
      <c r="AC12" s="13">
        <v>29</v>
      </c>
      <c r="AD12" s="13">
        <v>30</v>
      </c>
      <c r="AE12" s="13">
        <v>31</v>
      </c>
      <c r="AF12" s="13">
        <v>32</v>
      </c>
      <c r="AG12" s="13">
        <v>33</v>
      </c>
      <c r="AH12" s="13">
        <v>34</v>
      </c>
      <c r="AI12" s="13">
        <v>35</v>
      </c>
      <c r="AJ12" s="13">
        <v>36</v>
      </c>
      <c r="AK12" s="13">
        <v>37</v>
      </c>
      <c r="AL12" s="13">
        <v>38</v>
      </c>
      <c r="AM12" s="13">
        <v>39</v>
      </c>
      <c r="AN12" s="13">
        <v>40</v>
      </c>
      <c r="AO12" s="13">
        <v>41</v>
      </c>
      <c r="AP12" s="13">
        <v>42</v>
      </c>
      <c r="AQ12" s="13">
        <v>43</v>
      </c>
      <c r="AR12" s="13">
        <v>44</v>
      </c>
      <c r="AS12" s="13">
        <v>45</v>
      </c>
      <c r="AT12" s="13">
        <v>46</v>
      </c>
      <c r="AU12" s="13">
        <v>47</v>
      </c>
      <c r="AV12" s="13">
        <v>48</v>
      </c>
      <c r="AW12" s="13">
        <v>49</v>
      </c>
      <c r="AX12" s="13">
        <v>50</v>
      </c>
      <c r="AY12" s="13">
        <v>51</v>
      </c>
      <c r="AZ12" s="13">
        <v>52</v>
      </c>
      <c r="BA12" s="13">
        <v>53</v>
      </c>
      <c r="BB12" s="13">
        <v>54</v>
      </c>
      <c r="BC12" s="13">
        <v>55</v>
      </c>
      <c r="IE12" s="12"/>
      <c r="IF12" s="12"/>
      <c r="IG12" s="12"/>
      <c r="IH12" s="12"/>
      <c r="II12" s="12"/>
    </row>
    <row r="13" spans="1:243" s="18" customFormat="1" ht="43.5" customHeight="1">
      <c r="A13" s="56">
        <v>1</v>
      </c>
      <c r="B13" s="40" t="s">
        <v>51</v>
      </c>
      <c r="C13" s="57"/>
      <c r="D13" s="27"/>
      <c r="E13" s="36"/>
      <c r="F13" s="37"/>
      <c r="G13" s="14"/>
      <c r="H13" s="14"/>
      <c r="I13" s="28"/>
      <c r="J13" s="15"/>
      <c r="K13" s="16"/>
      <c r="L13" s="16"/>
      <c r="M13" s="17"/>
      <c r="N13" s="20"/>
      <c r="O13" s="20"/>
      <c r="P13" s="29"/>
      <c r="Q13" s="20"/>
      <c r="R13" s="20"/>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38"/>
      <c r="BB13" s="39"/>
      <c r="BC13" s="30"/>
      <c r="IE13" s="19">
        <v>1</v>
      </c>
      <c r="IF13" s="19" t="s">
        <v>32</v>
      </c>
      <c r="IG13" s="19" t="s">
        <v>33</v>
      </c>
      <c r="IH13" s="19">
        <v>10</v>
      </c>
      <c r="II13" s="19" t="s">
        <v>34</v>
      </c>
    </row>
    <row r="14" spans="1:243" s="18" customFormat="1" ht="28.5">
      <c r="A14" s="56">
        <v>1.01</v>
      </c>
      <c r="B14" s="40" t="s">
        <v>52</v>
      </c>
      <c r="C14" s="57"/>
      <c r="D14" s="33">
        <v>4</v>
      </c>
      <c r="E14" s="36" t="s">
        <v>50</v>
      </c>
      <c r="F14" s="37">
        <v>997.05</v>
      </c>
      <c r="G14" s="20"/>
      <c r="H14" s="14"/>
      <c r="I14" s="28" t="s">
        <v>36</v>
      </c>
      <c r="J14" s="15">
        <f aca="true" t="shared" si="0" ref="J14:J50">IF(I14="Less(-)",-1,1)</f>
        <v>1</v>
      </c>
      <c r="K14" s="16" t="s">
        <v>42</v>
      </c>
      <c r="L14" s="16" t="s">
        <v>6</v>
      </c>
      <c r="M14" s="41"/>
      <c r="N14" s="20"/>
      <c r="O14" s="20"/>
      <c r="P14" s="29"/>
      <c r="Q14" s="20"/>
      <c r="R14" s="20"/>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42">
        <f>total_amount_ba($B$2,$D$2,D14,F14,J14,K14,M14)</f>
        <v>3988.2</v>
      </c>
      <c r="BB14" s="43">
        <f>BA14+SUM(N14:AZ14)</f>
        <v>3988.2</v>
      </c>
      <c r="BC14" s="30" t="str">
        <f>SpellNumber(L14,BB14)</f>
        <v>INR  Three Thousand Nine Hundred &amp; Eighty Eight  and Paise Twenty Only</v>
      </c>
      <c r="IE14" s="19">
        <v>1.01</v>
      </c>
      <c r="IF14" s="19" t="s">
        <v>37</v>
      </c>
      <c r="IG14" s="19" t="s">
        <v>33</v>
      </c>
      <c r="IH14" s="19">
        <v>123.223</v>
      </c>
      <c r="II14" s="19" t="s">
        <v>35</v>
      </c>
    </row>
    <row r="15" spans="1:243" s="18" customFormat="1" ht="28.5">
      <c r="A15" s="56">
        <v>1.02</v>
      </c>
      <c r="B15" s="44" t="s">
        <v>71</v>
      </c>
      <c r="C15" s="57"/>
      <c r="D15" s="33">
        <v>2</v>
      </c>
      <c r="E15" s="36" t="s">
        <v>50</v>
      </c>
      <c r="F15" s="37">
        <v>615.15</v>
      </c>
      <c r="G15" s="20"/>
      <c r="H15" s="14"/>
      <c r="I15" s="28" t="s">
        <v>36</v>
      </c>
      <c r="J15" s="15">
        <f t="shared" si="0"/>
        <v>1</v>
      </c>
      <c r="K15" s="16" t="s">
        <v>42</v>
      </c>
      <c r="L15" s="16" t="s">
        <v>6</v>
      </c>
      <c r="M15" s="41"/>
      <c r="N15" s="20"/>
      <c r="O15" s="20"/>
      <c r="P15" s="29"/>
      <c r="Q15" s="20"/>
      <c r="R15" s="20"/>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42">
        <f>total_amount_ba($B$2,$D$2,D15,F15,J15,K15,M15)</f>
        <v>1230.3</v>
      </c>
      <c r="BB15" s="43">
        <f>BA15+SUM(N15:AZ15)</f>
        <v>1230.3</v>
      </c>
      <c r="BC15" s="30" t="str">
        <f>SpellNumber(L15,BB15)</f>
        <v>INR  One Thousand Two Hundred &amp; Thirty  and Paise Thirty Only</v>
      </c>
      <c r="IE15" s="19">
        <v>1.01</v>
      </c>
      <c r="IF15" s="19" t="s">
        <v>37</v>
      </c>
      <c r="IG15" s="19" t="s">
        <v>33</v>
      </c>
      <c r="IH15" s="19">
        <v>123.223</v>
      </c>
      <c r="II15" s="19" t="s">
        <v>35</v>
      </c>
    </row>
    <row r="16" spans="1:243" s="18" customFormat="1" ht="38.25">
      <c r="A16" s="56">
        <v>2</v>
      </c>
      <c r="B16" s="44" t="s">
        <v>57</v>
      </c>
      <c r="C16" s="57"/>
      <c r="D16" s="33"/>
      <c r="E16" s="36"/>
      <c r="F16" s="37"/>
      <c r="G16" s="20"/>
      <c r="H16" s="14"/>
      <c r="I16" s="28" t="s">
        <v>36</v>
      </c>
      <c r="J16" s="15">
        <f t="shared" si="0"/>
        <v>1</v>
      </c>
      <c r="K16" s="16" t="s">
        <v>42</v>
      </c>
      <c r="L16" s="16" t="s">
        <v>6</v>
      </c>
      <c r="M16" s="41"/>
      <c r="N16" s="20"/>
      <c r="O16" s="20"/>
      <c r="P16" s="29"/>
      <c r="Q16" s="20"/>
      <c r="R16" s="20"/>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42"/>
      <c r="BB16" s="43"/>
      <c r="BC16" s="30"/>
      <c r="IE16" s="19">
        <v>1.01</v>
      </c>
      <c r="IF16" s="19" t="s">
        <v>37</v>
      </c>
      <c r="IG16" s="19" t="s">
        <v>33</v>
      </c>
      <c r="IH16" s="19">
        <v>123.223</v>
      </c>
      <c r="II16" s="19" t="s">
        <v>35</v>
      </c>
    </row>
    <row r="17" spans="1:243" s="18" customFormat="1" ht="28.5">
      <c r="A17" s="56">
        <v>2.01</v>
      </c>
      <c r="B17" s="45" t="s">
        <v>72</v>
      </c>
      <c r="C17" s="57"/>
      <c r="D17" s="33">
        <v>4</v>
      </c>
      <c r="E17" s="36" t="s">
        <v>50</v>
      </c>
      <c r="F17" s="37">
        <v>842.75</v>
      </c>
      <c r="G17" s="20"/>
      <c r="H17" s="14"/>
      <c r="I17" s="28" t="s">
        <v>36</v>
      </c>
      <c r="J17" s="15">
        <f t="shared" si="0"/>
        <v>1</v>
      </c>
      <c r="K17" s="16" t="s">
        <v>42</v>
      </c>
      <c r="L17" s="16" t="s">
        <v>6</v>
      </c>
      <c r="M17" s="41"/>
      <c r="N17" s="20"/>
      <c r="O17" s="20"/>
      <c r="P17" s="29"/>
      <c r="Q17" s="20"/>
      <c r="R17" s="20"/>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42">
        <f>total_amount_ba($B$2,$D$2,D17,F17,J17,K17,M17)</f>
        <v>3371</v>
      </c>
      <c r="BB17" s="43">
        <f>BA17+SUM(N17:AZ17)</f>
        <v>3371</v>
      </c>
      <c r="BC17" s="30" t="str">
        <f>SpellNumber(L17,BB17)</f>
        <v>INR  Three Thousand Three Hundred &amp; Seventy One  Only</v>
      </c>
      <c r="IE17" s="19">
        <v>1.01</v>
      </c>
      <c r="IF17" s="19" t="s">
        <v>37</v>
      </c>
      <c r="IG17" s="19" t="s">
        <v>33</v>
      </c>
      <c r="IH17" s="19">
        <v>123.223</v>
      </c>
      <c r="II17" s="19" t="s">
        <v>35</v>
      </c>
    </row>
    <row r="18" spans="1:243" s="18" customFormat="1" ht="38.25">
      <c r="A18" s="56">
        <v>3</v>
      </c>
      <c r="B18" s="45" t="s">
        <v>73</v>
      </c>
      <c r="C18" s="57"/>
      <c r="D18" s="33">
        <v>47</v>
      </c>
      <c r="E18" s="36" t="s">
        <v>55</v>
      </c>
      <c r="F18" s="37">
        <v>22.4</v>
      </c>
      <c r="G18" s="20"/>
      <c r="H18" s="14"/>
      <c r="I18" s="28" t="s">
        <v>36</v>
      </c>
      <c r="J18" s="15">
        <f t="shared" si="0"/>
        <v>1</v>
      </c>
      <c r="K18" s="16" t="s">
        <v>42</v>
      </c>
      <c r="L18" s="16" t="s">
        <v>6</v>
      </c>
      <c r="M18" s="41"/>
      <c r="N18" s="20"/>
      <c r="O18" s="20"/>
      <c r="P18" s="29"/>
      <c r="Q18" s="20"/>
      <c r="R18" s="20"/>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42">
        <f>total_amount_ba($B$2,$D$2,D18,F18,J18,K18,M18)</f>
        <v>1052.8</v>
      </c>
      <c r="BB18" s="43">
        <f>BA18+SUM(N18:AZ18)</f>
        <v>1052.8</v>
      </c>
      <c r="BC18" s="30" t="str">
        <f>SpellNumber(L18,BB18)</f>
        <v>INR  One Thousand  &amp;Fifty Two  and Paise Eighty Only</v>
      </c>
      <c r="IE18" s="19">
        <v>1.01</v>
      </c>
      <c r="IF18" s="19" t="s">
        <v>37</v>
      </c>
      <c r="IG18" s="19" t="s">
        <v>33</v>
      </c>
      <c r="IH18" s="19">
        <v>123.223</v>
      </c>
      <c r="II18" s="19" t="s">
        <v>35</v>
      </c>
    </row>
    <row r="19" spans="1:243" s="18" customFormat="1" ht="25.5">
      <c r="A19" s="56">
        <v>4</v>
      </c>
      <c r="B19" s="45" t="s">
        <v>58</v>
      </c>
      <c r="C19" s="57"/>
      <c r="D19" s="33"/>
      <c r="E19" s="36"/>
      <c r="F19" s="37"/>
      <c r="G19" s="20"/>
      <c r="H19" s="14"/>
      <c r="I19" s="28" t="s">
        <v>36</v>
      </c>
      <c r="J19" s="15">
        <f t="shared" si="0"/>
        <v>1</v>
      </c>
      <c r="K19" s="16" t="s">
        <v>42</v>
      </c>
      <c r="L19" s="16" t="s">
        <v>6</v>
      </c>
      <c r="M19" s="41"/>
      <c r="N19" s="20"/>
      <c r="O19" s="20"/>
      <c r="P19" s="29"/>
      <c r="Q19" s="20"/>
      <c r="R19" s="20"/>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42"/>
      <c r="BB19" s="43"/>
      <c r="BC19" s="30"/>
      <c r="IE19" s="19">
        <v>1.01</v>
      </c>
      <c r="IF19" s="19" t="s">
        <v>37</v>
      </c>
      <c r="IG19" s="19" t="s">
        <v>33</v>
      </c>
      <c r="IH19" s="19">
        <v>123.223</v>
      </c>
      <c r="II19" s="19" t="s">
        <v>35</v>
      </c>
    </row>
    <row r="20" spans="1:243" s="18" customFormat="1" ht="28.5">
      <c r="A20" s="56">
        <v>4.01</v>
      </c>
      <c r="B20" s="45" t="s">
        <v>74</v>
      </c>
      <c r="C20" s="57"/>
      <c r="D20" s="33">
        <v>69</v>
      </c>
      <c r="E20" s="58" t="s">
        <v>35</v>
      </c>
      <c r="F20" s="59">
        <v>61.25</v>
      </c>
      <c r="G20" s="20"/>
      <c r="H20" s="14"/>
      <c r="I20" s="28" t="s">
        <v>36</v>
      </c>
      <c r="J20" s="15">
        <f t="shared" si="0"/>
        <v>1</v>
      </c>
      <c r="K20" s="16" t="s">
        <v>42</v>
      </c>
      <c r="L20" s="16" t="s">
        <v>6</v>
      </c>
      <c r="M20" s="41"/>
      <c r="N20" s="20"/>
      <c r="O20" s="20"/>
      <c r="P20" s="29"/>
      <c r="Q20" s="20"/>
      <c r="R20" s="20"/>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42">
        <f>total_amount_ba($B$2,$D$2,D20,F20,J20,K20,M20)</f>
        <v>4226.25</v>
      </c>
      <c r="BB20" s="43">
        <f>BA20+SUM(N20:AZ20)</f>
        <v>4226.25</v>
      </c>
      <c r="BC20" s="30" t="str">
        <f>SpellNumber(L20,BB20)</f>
        <v>INR  Four Thousand Two Hundred &amp; Twenty Six  and Paise Twenty Five Only</v>
      </c>
      <c r="IE20" s="19">
        <v>1.01</v>
      </c>
      <c r="IF20" s="19" t="s">
        <v>37</v>
      </c>
      <c r="IG20" s="19" t="s">
        <v>33</v>
      </c>
      <c r="IH20" s="19">
        <v>123.223</v>
      </c>
      <c r="II20" s="19" t="s">
        <v>35</v>
      </c>
    </row>
    <row r="21" spans="1:243" s="18" customFormat="1" ht="40.5" customHeight="1">
      <c r="A21" s="56">
        <v>5</v>
      </c>
      <c r="B21" s="45" t="s">
        <v>59</v>
      </c>
      <c r="C21" s="57"/>
      <c r="D21" s="33"/>
      <c r="E21" s="36"/>
      <c r="F21" s="37"/>
      <c r="G21" s="20"/>
      <c r="H21" s="14"/>
      <c r="I21" s="28" t="s">
        <v>36</v>
      </c>
      <c r="J21" s="15">
        <f t="shared" si="0"/>
        <v>1</v>
      </c>
      <c r="K21" s="16" t="s">
        <v>42</v>
      </c>
      <c r="L21" s="16" t="s">
        <v>6</v>
      </c>
      <c r="M21" s="41"/>
      <c r="N21" s="20"/>
      <c r="O21" s="20"/>
      <c r="P21" s="29"/>
      <c r="Q21" s="20"/>
      <c r="R21" s="20"/>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42"/>
      <c r="BB21" s="43"/>
      <c r="BC21" s="30"/>
      <c r="IE21" s="19">
        <v>1.01</v>
      </c>
      <c r="IF21" s="19" t="s">
        <v>37</v>
      </c>
      <c r="IG21" s="19" t="s">
        <v>33</v>
      </c>
      <c r="IH21" s="19">
        <v>123.223</v>
      </c>
      <c r="II21" s="19" t="s">
        <v>35</v>
      </c>
    </row>
    <row r="22" spans="1:243" s="18" customFormat="1" ht="28.5">
      <c r="A22" s="56">
        <v>5.01</v>
      </c>
      <c r="B22" s="45" t="s">
        <v>75</v>
      </c>
      <c r="C22" s="57"/>
      <c r="D22" s="33">
        <v>60</v>
      </c>
      <c r="E22" s="36" t="s">
        <v>50</v>
      </c>
      <c r="F22" s="37">
        <v>4751.65</v>
      </c>
      <c r="G22" s="20"/>
      <c r="H22" s="14"/>
      <c r="I22" s="28" t="s">
        <v>36</v>
      </c>
      <c r="J22" s="15">
        <f t="shared" si="0"/>
        <v>1</v>
      </c>
      <c r="K22" s="16" t="s">
        <v>42</v>
      </c>
      <c r="L22" s="16" t="s">
        <v>6</v>
      </c>
      <c r="M22" s="41"/>
      <c r="N22" s="20"/>
      <c r="O22" s="20"/>
      <c r="P22" s="29"/>
      <c r="Q22" s="20"/>
      <c r="R22" s="20"/>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42">
        <f>total_amount_ba($B$2,$D$2,D22,F22,J22,K22,M22)</f>
        <v>285099</v>
      </c>
      <c r="BB22" s="43">
        <f>BA22+SUM(N22:AZ22)</f>
        <v>285099</v>
      </c>
      <c r="BC22" s="30" t="str">
        <f>SpellNumber(L22,BB22)</f>
        <v>INR  Two Lakh Eighty Five Thousand  &amp;Ninety Nine  Only</v>
      </c>
      <c r="IE22" s="19">
        <v>1.01</v>
      </c>
      <c r="IF22" s="19" t="s">
        <v>37</v>
      </c>
      <c r="IG22" s="19" t="s">
        <v>33</v>
      </c>
      <c r="IH22" s="19">
        <v>123.223</v>
      </c>
      <c r="II22" s="19" t="s">
        <v>35</v>
      </c>
    </row>
    <row r="23" spans="1:243" s="18" customFormat="1" ht="38.25">
      <c r="A23" s="56">
        <v>6</v>
      </c>
      <c r="B23" s="45" t="s">
        <v>60</v>
      </c>
      <c r="C23" s="57"/>
      <c r="D23" s="33"/>
      <c r="E23" s="36"/>
      <c r="F23" s="37"/>
      <c r="G23" s="20"/>
      <c r="H23" s="14"/>
      <c r="I23" s="28" t="s">
        <v>36</v>
      </c>
      <c r="J23" s="15">
        <f t="shared" si="0"/>
        <v>1</v>
      </c>
      <c r="K23" s="16" t="s">
        <v>42</v>
      </c>
      <c r="L23" s="16" t="s">
        <v>6</v>
      </c>
      <c r="M23" s="41"/>
      <c r="N23" s="20"/>
      <c r="O23" s="20"/>
      <c r="P23" s="29"/>
      <c r="Q23" s="20"/>
      <c r="R23" s="20"/>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42"/>
      <c r="BB23" s="43"/>
      <c r="BC23" s="30"/>
      <c r="IE23" s="19">
        <v>1.01</v>
      </c>
      <c r="IF23" s="19" t="s">
        <v>37</v>
      </c>
      <c r="IG23" s="19" t="s">
        <v>33</v>
      </c>
      <c r="IH23" s="19">
        <v>123.223</v>
      </c>
      <c r="II23" s="19" t="s">
        <v>35</v>
      </c>
    </row>
    <row r="24" spans="1:243" s="18" customFormat="1" ht="28.5" customHeight="1">
      <c r="A24" s="56">
        <v>6.01</v>
      </c>
      <c r="B24" s="45" t="s">
        <v>76</v>
      </c>
      <c r="C24" s="57"/>
      <c r="D24" s="33">
        <v>6</v>
      </c>
      <c r="E24" s="58" t="s">
        <v>50</v>
      </c>
      <c r="F24" s="59">
        <v>6215.35</v>
      </c>
      <c r="G24" s="20"/>
      <c r="H24" s="14"/>
      <c r="I24" s="28" t="s">
        <v>36</v>
      </c>
      <c r="J24" s="15">
        <f t="shared" si="0"/>
        <v>1</v>
      </c>
      <c r="K24" s="16" t="s">
        <v>42</v>
      </c>
      <c r="L24" s="16" t="s">
        <v>6</v>
      </c>
      <c r="M24" s="41"/>
      <c r="N24" s="20"/>
      <c r="O24" s="20"/>
      <c r="P24" s="29"/>
      <c r="Q24" s="20"/>
      <c r="R24" s="20"/>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42">
        <f>total_amount_ba($B$2,$D$2,D24,F24,J24,K24,M24)</f>
        <v>37292.1</v>
      </c>
      <c r="BB24" s="43">
        <f>BA24+SUM(N24:AZ24)</f>
        <v>37292.1</v>
      </c>
      <c r="BC24" s="30" t="str">
        <f>SpellNumber(L24,BB24)</f>
        <v>INR  Thirty Seven Thousand Two Hundred &amp; Ninety Two  and Paise Ten Only</v>
      </c>
      <c r="IE24" s="19">
        <v>1.01</v>
      </c>
      <c r="IF24" s="19" t="s">
        <v>37</v>
      </c>
      <c r="IG24" s="19" t="s">
        <v>33</v>
      </c>
      <c r="IH24" s="19">
        <v>123.223</v>
      </c>
      <c r="II24" s="19" t="s">
        <v>35</v>
      </c>
    </row>
    <row r="25" spans="1:243" s="18" customFormat="1" ht="30.75" customHeight="1">
      <c r="A25" s="56">
        <v>7</v>
      </c>
      <c r="B25" s="45" t="s">
        <v>61</v>
      </c>
      <c r="C25" s="57"/>
      <c r="D25" s="33"/>
      <c r="E25" s="36"/>
      <c r="F25" s="37"/>
      <c r="G25" s="20"/>
      <c r="H25" s="14"/>
      <c r="I25" s="28" t="s">
        <v>36</v>
      </c>
      <c r="J25" s="15">
        <f t="shared" si="0"/>
        <v>1</v>
      </c>
      <c r="K25" s="16" t="s">
        <v>42</v>
      </c>
      <c r="L25" s="16" t="s">
        <v>6</v>
      </c>
      <c r="M25" s="41"/>
      <c r="N25" s="20"/>
      <c r="O25" s="20"/>
      <c r="P25" s="29"/>
      <c r="Q25" s="20"/>
      <c r="R25" s="20"/>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42"/>
      <c r="BB25" s="43"/>
      <c r="BC25" s="30"/>
      <c r="IE25" s="19">
        <v>1.01</v>
      </c>
      <c r="IF25" s="19" t="s">
        <v>37</v>
      </c>
      <c r="IG25" s="19" t="s">
        <v>33</v>
      </c>
      <c r="IH25" s="19">
        <v>123.223</v>
      </c>
      <c r="II25" s="19" t="s">
        <v>35</v>
      </c>
    </row>
    <row r="26" spans="1:243" s="18" customFormat="1" ht="47.25" customHeight="1">
      <c r="A26" s="56">
        <v>7.01</v>
      </c>
      <c r="B26" s="40" t="s">
        <v>77</v>
      </c>
      <c r="C26" s="57"/>
      <c r="D26" s="33">
        <v>565</v>
      </c>
      <c r="E26" s="36" t="s">
        <v>53</v>
      </c>
      <c r="F26" s="37">
        <v>56.6</v>
      </c>
      <c r="G26" s="20"/>
      <c r="H26" s="14"/>
      <c r="I26" s="28" t="s">
        <v>36</v>
      </c>
      <c r="J26" s="15">
        <f t="shared" si="0"/>
        <v>1</v>
      </c>
      <c r="K26" s="16" t="s">
        <v>42</v>
      </c>
      <c r="L26" s="16" t="s">
        <v>6</v>
      </c>
      <c r="M26" s="41"/>
      <c r="N26" s="20"/>
      <c r="O26" s="20"/>
      <c r="P26" s="29"/>
      <c r="Q26" s="20"/>
      <c r="R26" s="20"/>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42">
        <f>total_amount_ba($B$2,$D$2,D26,F26,J26,K26,M26)</f>
        <v>31979</v>
      </c>
      <c r="BB26" s="43">
        <f>BA26+SUM(N26:AZ26)</f>
        <v>31979</v>
      </c>
      <c r="BC26" s="30" t="str">
        <f>SpellNumber(L26,BB26)</f>
        <v>INR  Thirty One Thousand Nine Hundred &amp; Seventy Nine  Only</v>
      </c>
      <c r="IE26" s="19">
        <v>1.01</v>
      </c>
      <c r="IF26" s="19" t="s">
        <v>37</v>
      </c>
      <c r="IG26" s="19" t="s">
        <v>33</v>
      </c>
      <c r="IH26" s="19">
        <v>123.223</v>
      </c>
      <c r="II26" s="19" t="s">
        <v>35</v>
      </c>
    </row>
    <row r="27" spans="1:243" s="18" customFormat="1" ht="25.5">
      <c r="A27" s="56">
        <v>8</v>
      </c>
      <c r="B27" s="45" t="s">
        <v>62</v>
      </c>
      <c r="C27" s="57"/>
      <c r="D27" s="33"/>
      <c r="E27" s="36"/>
      <c r="F27" s="37"/>
      <c r="G27" s="20"/>
      <c r="H27" s="14"/>
      <c r="I27" s="28" t="s">
        <v>36</v>
      </c>
      <c r="J27" s="15">
        <f t="shared" si="0"/>
        <v>1</v>
      </c>
      <c r="K27" s="16" t="s">
        <v>42</v>
      </c>
      <c r="L27" s="16" t="s">
        <v>6</v>
      </c>
      <c r="M27" s="41"/>
      <c r="N27" s="20"/>
      <c r="O27" s="20"/>
      <c r="P27" s="29"/>
      <c r="Q27" s="20"/>
      <c r="R27" s="20"/>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42"/>
      <c r="BB27" s="43"/>
      <c r="BC27" s="30"/>
      <c r="IE27" s="19">
        <v>1.01</v>
      </c>
      <c r="IF27" s="19" t="s">
        <v>37</v>
      </c>
      <c r="IG27" s="19" t="s">
        <v>33</v>
      </c>
      <c r="IH27" s="19">
        <v>123.223</v>
      </c>
      <c r="II27" s="19" t="s">
        <v>35</v>
      </c>
    </row>
    <row r="28" spans="1:243" s="18" customFormat="1" ht="28.5">
      <c r="A28" s="56">
        <v>8.01</v>
      </c>
      <c r="B28" s="45" t="s">
        <v>78</v>
      </c>
      <c r="C28" s="57"/>
      <c r="D28" s="33">
        <v>25</v>
      </c>
      <c r="E28" s="36" t="s">
        <v>55</v>
      </c>
      <c r="F28" s="37">
        <v>418.95</v>
      </c>
      <c r="G28" s="20"/>
      <c r="H28" s="14"/>
      <c r="I28" s="28" t="s">
        <v>36</v>
      </c>
      <c r="J28" s="15">
        <f t="shared" si="0"/>
        <v>1</v>
      </c>
      <c r="K28" s="16" t="s">
        <v>42</v>
      </c>
      <c r="L28" s="16" t="s">
        <v>6</v>
      </c>
      <c r="M28" s="41"/>
      <c r="N28" s="20"/>
      <c r="O28" s="20"/>
      <c r="P28" s="29"/>
      <c r="Q28" s="20"/>
      <c r="R28" s="20"/>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42">
        <f>total_amount_ba($B$2,$D$2,D28,F28,J28,K28,M28)</f>
        <v>10473.75</v>
      </c>
      <c r="BB28" s="43">
        <f>BA28+SUM(N28:AZ28)</f>
        <v>10473.75</v>
      </c>
      <c r="BC28" s="30" t="str">
        <f>SpellNumber(L28,BB28)</f>
        <v>INR  Ten Thousand Four Hundred &amp; Seventy Three  and Paise Seventy Five Only</v>
      </c>
      <c r="IE28" s="19">
        <v>1.01</v>
      </c>
      <c r="IF28" s="19" t="s">
        <v>37</v>
      </c>
      <c r="IG28" s="19" t="s">
        <v>33</v>
      </c>
      <c r="IH28" s="19">
        <v>123.223</v>
      </c>
      <c r="II28" s="19" t="s">
        <v>35</v>
      </c>
    </row>
    <row r="29" spans="1:243" s="18" customFormat="1" ht="15">
      <c r="A29" s="56">
        <v>9</v>
      </c>
      <c r="B29" s="45" t="s">
        <v>63</v>
      </c>
      <c r="C29" s="57"/>
      <c r="D29" s="33"/>
      <c r="E29" s="36"/>
      <c r="F29" s="37"/>
      <c r="G29" s="20"/>
      <c r="H29" s="14"/>
      <c r="I29" s="28" t="s">
        <v>36</v>
      </c>
      <c r="J29" s="15">
        <f t="shared" si="0"/>
        <v>1</v>
      </c>
      <c r="K29" s="16" t="s">
        <v>42</v>
      </c>
      <c r="L29" s="16" t="s">
        <v>6</v>
      </c>
      <c r="M29" s="41"/>
      <c r="N29" s="20"/>
      <c r="O29" s="20"/>
      <c r="P29" s="29"/>
      <c r="Q29" s="20"/>
      <c r="R29" s="20"/>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42"/>
      <c r="BB29" s="43"/>
      <c r="BC29" s="30"/>
      <c r="IE29" s="19">
        <v>1.01</v>
      </c>
      <c r="IF29" s="19" t="s">
        <v>37</v>
      </c>
      <c r="IG29" s="19" t="s">
        <v>33</v>
      </c>
      <c r="IH29" s="19">
        <v>123.223</v>
      </c>
      <c r="II29" s="19" t="s">
        <v>35</v>
      </c>
    </row>
    <row r="30" spans="1:243" s="18" customFormat="1" ht="28.5">
      <c r="A30" s="56">
        <v>9.01</v>
      </c>
      <c r="B30" s="45" t="s">
        <v>79</v>
      </c>
      <c r="C30" s="57"/>
      <c r="D30" s="33">
        <v>345</v>
      </c>
      <c r="E30" s="36" t="s">
        <v>55</v>
      </c>
      <c r="F30" s="37">
        <v>168.25</v>
      </c>
      <c r="G30" s="20"/>
      <c r="H30" s="14"/>
      <c r="I30" s="28" t="s">
        <v>36</v>
      </c>
      <c r="J30" s="15">
        <f t="shared" si="0"/>
        <v>1</v>
      </c>
      <c r="K30" s="16" t="s">
        <v>42</v>
      </c>
      <c r="L30" s="16" t="s">
        <v>6</v>
      </c>
      <c r="M30" s="41"/>
      <c r="N30" s="20"/>
      <c r="O30" s="20"/>
      <c r="P30" s="29"/>
      <c r="Q30" s="20"/>
      <c r="R30" s="20"/>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42">
        <f>total_amount_ba($B$2,$D$2,D30,F30,J30,K30,M30)</f>
        <v>58046.25</v>
      </c>
      <c r="BB30" s="43">
        <f>BA30+SUM(N30:AZ30)</f>
        <v>58046.25</v>
      </c>
      <c r="BC30" s="30" t="str">
        <f>SpellNumber(L30,BB30)</f>
        <v>INR  Fifty Eight Thousand  &amp;Forty Six  and Paise Twenty Five Only</v>
      </c>
      <c r="IE30" s="19">
        <v>1.01</v>
      </c>
      <c r="IF30" s="19" t="s">
        <v>37</v>
      </c>
      <c r="IG30" s="19" t="s">
        <v>33</v>
      </c>
      <c r="IH30" s="19">
        <v>123.223</v>
      </c>
      <c r="II30" s="19" t="s">
        <v>35</v>
      </c>
    </row>
    <row r="31" spans="1:243" s="18" customFormat="1" ht="25.5">
      <c r="A31" s="56">
        <v>10</v>
      </c>
      <c r="B31" s="45" t="s">
        <v>64</v>
      </c>
      <c r="C31" s="57"/>
      <c r="D31" s="33"/>
      <c r="E31" s="36"/>
      <c r="F31" s="37"/>
      <c r="G31" s="20"/>
      <c r="H31" s="14"/>
      <c r="I31" s="28" t="s">
        <v>36</v>
      </c>
      <c r="J31" s="15">
        <f t="shared" si="0"/>
        <v>1</v>
      </c>
      <c r="K31" s="16" t="s">
        <v>42</v>
      </c>
      <c r="L31" s="16" t="s">
        <v>6</v>
      </c>
      <c r="M31" s="41"/>
      <c r="N31" s="20"/>
      <c r="O31" s="20"/>
      <c r="P31" s="29"/>
      <c r="Q31" s="20"/>
      <c r="R31" s="20"/>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42"/>
      <c r="BB31" s="43"/>
      <c r="BC31" s="30"/>
      <c r="IE31" s="19">
        <v>1.01</v>
      </c>
      <c r="IF31" s="19" t="s">
        <v>37</v>
      </c>
      <c r="IG31" s="19" t="s">
        <v>33</v>
      </c>
      <c r="IH31" s="19">
        <v>123.223</v>
      </c>
      <c r="II31" s="19" t="s">
        <v>35</v>
      </c>
    </row>
    <row r="32" spans="1:243" s="18" customFormat="1" ht="28.5">
      <c r="A32" s="56">
        <v>10.01</v>
      </c>
      <c r="B32" s="45" t="s">
        <v>80</v>
      </c>
      <c r="C32" s="57"/>
      <c r="D32" s="33">
        <v>174</v>
      </c>
      <c r="E32" s="36" t="s">
        <v>55</v>
      </c>
      <c r="F32" s="37">
        <v>194.6</v>
      </c>
      <c r="G32" s="20"/>
      <c r="H32" s="14"/>
      <c r="I32" s="28" t="s">
        <v>36</v>
      </c>
      <c r="J32" s="15">
        <f t="shared" si="0"/>
        <v>1</v>
      </c>
      <c r="K32" s="16" t="s">
        <v>42</v>
      </c>
      <c r="L32" s="16" t="s">
        <v>6</v>
      </c>
      <c r="M32" s="41"/>
      <c r="N32" s="20"/>
      <c r="O32" s="20"/>
      <c r="P32" s="29"/>
      <c r="Q32" s="20"/>
      <c r="R32" s="20"/>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42">
        <f>total_amount_ba($B$2,$D$2,D32,F32,J32,K32,M32)</f>
        <v>33860.4</v>
      </c>
      <c r="BB32" s="43">
        <f>BA32+SUM(N32:AZ32)</f>
        <v>33860.4</v>
      </c>
      <c r="BC32" s="30" t="str">
        <f>SpellNumber(L32,BB32)</f>
        <v>INR  Thirty Three Thousand Eight Hundred &amp; Sixty  and Paise Forty Only</v>
      </c>
      <c r="IE32" s="19">
        <v>1.01</v>
      </c>
      <c r="IF32" s="19" t="s">
        <v>37</v>
      </c>
      <c r="IG32" s="19" t="s">
        <v>33</v>
      </c>
      <c r="IH32" s="19">
        <v>123.223</v>
      </c>
      <c r="II32" s="19" t="s">
        <v>35</v>
      </c>
    </row>
    <row r="33" spans="1:243" s="18" customFormat="1" ht="38.25">
      <c r="A33" s="56">
        <v>11</v>
      </c>
      <c r="B33" s="45" t="s">
        <v>65</v>
      </c>
      <c r="C33" s="57"/>
      <c r="D33" s="33"/>
      <c r="E33" s="36"/>
      <c r="F33" s="37"/>
      <c r="G33" s="20"/>
      <c r="H33" s="14"/>
      <c r="I33" s="28" t="s">
        <v>36</v>
      </c>
      <c r="J33" s="15">
        <f t="shared" si="0"/>
        <v>1</v>
      </c>
      <c r="K33" s="16" t="s">
        <v>42</v>
      </c>
      <c r="L33" s="16" t="s">
        <v>6</v>
      </c>
      <c r="M33" s="41"/>
      <c r="N33" s="20"/>
      <c r="O33" s="20"/>
      <c r="P33" s="29"/>
      <c r="Q33" s="20"/>
      <c r="R33" s="20"/>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42"/>
      <c r="BB33" s="43"/>
      <c r="BC33" s="30"/>
      <c r="IE33" s="19">
        <v>1.01</v>
      </c>
      <c r="IF33" s="19" t="s">
        <v>37</v>
      </c>
      <c r="IG33" s="19" t="s">
        <v>33</v>
      </c>
      <c r="IH33" s="19">
        <v>123.223</v>
      </c>
      <c r="II33" s="19" t="s">
        <v>35</v>
      </c>
    </row>
    <row r="34" spans="1:243" s="18" customFormat="1" ht="28.5">
      <c r="A34" s="56">
        <v>11.01</v>
      </c>
      <c r="B34" s="45" t="s">
        <v>81</v>
      </c>
      <c r="C34" s="57"/>
      <c r="D34" s="33">
        <v>500</v>
      </c>
      <c r="E34" s="36" t="s">
        <v>53</v>
      </c>
      <c r="F34" s="59">
        <v>85.95</v>
      </c>
      <c r="G34" s="20"/>
      <c r="H34" s="14"/>
      <c r="I34" s="28" t="s">
        <v>36</v>
      </c>
      <c r="J34" s="15">
        <f t="shared" si="0"/>
        <v>1</v>
      </c>
      <c r="K34" s="16" t="s">
        <v>42</v>
      </c>
      <c r="L34" s="16" t="s">
        <v>6</v>
      </c>
      <c r="M34" s="41"/>
      <c r="N34" s="20"/>
      <c r="O34" s="20"/>
      <c r="P34" s="29"/>
      <c r="Q34" s="20"/>
      <c r="R34" s="20"/>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42">
        <f>total_amount_ba($B$2,$D$2,D34,F34,J34,K34,M34)</f>
        <v>42975</v>
      </c>
      <c r="BB34" s="43">
        <f>BA34+SUM(N34:AZ34)</f>
        <v>42975</v>
      </c>
      <c r="BC34" s="30" t="str">
        <f>SpellNumber(L34,BB34)</f>
        <v>INR  Forty Two Thousand Nine Hundred &amp; Seventy Five  Only</v>
      </c>
      <c r="IE34" s="19">
        <v>1.01</v>
      </c>
      <c r="IF34" s="19" t="s">
        <v>37</v>
      </c>
      <c r="IG34" s="19" t="s">
        <v>33</v>
      </c>
      <c r="IH34" s="19">
        <v>123.223</v>
      </c>
      <c r="II34" s="19" t="s">
        <v>35</v>
      </c>
    </row>
    <row r="35" spans="1:243" s="18" customFormat="1" ht="25.5">
      <c r="A35" s="56">
        <v>12</v>
      </c>
      <c r="B35" s="45" t="s">
        <v>66</v>
      </c>
      <c r="C35" s="57"/>
      <c r="D35" s="33"/>
      <c r="E35" s="36"/>
      <c r="F35" s="37"/>
      <c r="G35" s="20"/>
      <c r="H35" s="14"/>
      <c r="I35" s="28" t="s">
        <v>36</v>
      </c>
      <c r="J35" s="15">
        <f t="shared" si="0"/>
        <v>1</v>
      </c>
      <c r="K35" s="16" t="s">
        <v>42</v>
      </c>
      <c r="L35" s="16" t="s">
        <v>6</v>
      </c>
      <c r="M35" s="41"/>
      <c r="N35" s="20"/>
      <c r="O35" s="20"/>
      <c r="P35" s="29"/>
      <c r="Q35" s="20"/>
      <c r="R35" s="20"/>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42"/>
      <c r="BB35" s="43"/>
      <c r="BC35" s="30"/>
      <c r="IE35" s="19">
        <v>1.01</v>
      </c>
      <c r="IF35" s="19" t="s">
        <v>37</v>
      </c>
      <c r="IG35" s="19" t="s">
        <v>33</v>
      </c>
      <c r="IH35" s="19">
        <v>123.223</v>
      </c>
      <c r="II35" s="19" t="s">
        <v>35</v>
      </c>
    </row>
    <row r="36" spans="1:243" s="18" customFormat="1" ht="28.5">
      <c r="A36" s="56">
        <v>12.01</v>
      </c>
      <c r="B36" s="45" t="s">
        <v>82</v>
      </c>
      <c r="C36" s="57"/>
      <c r="D36" s="33">
        <v>173</v>
      </c>
      <c r="E36" s="36" t="s">
        <v>55</v>
      </c>
      <c r="F36" s="59">
        <v>78.4</v>
      </c>
      <c r="G36" s="20"/>
      <c r="H36" s="14"/>
      <c r="I36" s="28" t="s">
        <v>36</v>
      </c>
      <c r="J36" s="15">
        <f t="shared" si="0"/>
        <v>1</v>
      </c>
      <c r="K36" s="16" t="s">
        <v>42</v>
      </c>
      <c r="L36" s="16" t="s">
        <v>6</v>
      </c>
      <c r="M36" s="41"/>
      <c r="N36" s="20"/>
      <c r="O36" s="20"/>
      <c r="P36" s="29"/>
      <c r="Q36" s="20"/>
      <c r="R36" s="20"/>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42">
        <f>total_amount_ba($B$2,$D$2,D36,F36,J36,K36,M36)</f>
        <v>13563.2</v>
      </c>
      <c r="BB36" s="43">
        <f>BA36+SUM(N36:AZ36)</f>
        <v>13563.2</v>
      </c>
      <c r="BC36" s="30" t="str">
        <f>SpellNumber(L36,BB36)</f>
        <v>INR  Thirteen Thousand Five Hundred &amp; Sixty Three  and Paise Twenty Only</v>
      </c>
      <c r="IE36" s="19">
        <v>1.01</v>
      </c>
      <c r="IF36" s="19" t="s">
        <v>37</v>
      </c>
      <c r="IG36" s="19" t="s">
        <v>33</v>
      </c>
      <c r="IH36" s="19">
        <v>123.223</v>
      </c>
      <c r="II36" s="19" t="s">
        <v>35</v>
      </c>
    </row>
    <row r="37" spans="1:243" s="18" customFormat="1" ht="15">
      <c r="A37" s="56">
        <v>13</v>
      </c>
      <c r="B37" s="45" t="s">
        <v>67</v>
      </c>
      <c r="C37" s="57"/>
      <c r="D37" s="33"/>
      <c r="E37" s="36"/>
      <c r="F37" s="37"/>
      <c r="G37" s="20"/>
      <c r="H37" s="14"/>
      <c r="I37" s="28" t="s">
        <v>36</v>
      </c>
      <c r="J37" s="15">
        <f t="shared" si="0"/>
        <v>1</v>
      </c>
      <c r="K37" s="16" t="s">
        <v>42</v>
      </c>
      <c r="L37" s="16" t="s">
        <v>6</v>
      </c>
      <c r="M37" s="41"/>
      <c r="N37" s="20"/>
      <c r="O37" s="20"/>
      <c r="P37" s="29"/>
      <c r="Q37" s="20"/>
      <c r="R37" s="20"/>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42"/>
      <c r="BB37" s="43"/>
      <c r="BC37" s="30"/>
      <c r="IE37" s="19">
        <v>1.01</v>
      </c>
      <c r="IF37" s="19" t="s">
        <v>37</v>
      </c>
      <c r="IG37" s="19" t="s">
        <v>33</v>
      </c>
      <c r="IH37" s="19">
        <v>123.223</v>
      </c>
      <c r="II37" s="19" t="s">
        <v>35</v>
      </c>
    </row>
    <row r="38" spans="1:243" s="18" customFormat="1" ht="47.25" customHeight="1">
      <c r="A38" s="56">
        <v>13.01</v>
      </c>
      <c r="B38" s="40" t="s">
        <v>83</v>
      </c>
      <c r="C38" s="57"/>
      <c r="D38" s="33">
        <v>602</v>
      </c>
      <c r="E38" s="36" t="s">
        <v>55</v>
      </c>
      <c r="F38" s="37">
        <v>96.05</v>
      </c>
      <c r="G38" s="20"/>
      <c r="H38" s="14"/>
      <c r="I38" s="28" t="s">
        <v>36</v>
      </c>
      <c r="J38" s="15">
        <f t="shared" si="0"/>
        <v>1</v>
      </c>
      <c r="K38" s="16" t="s">
        <v>42</v>
      </c>
      <c r="L38" s="16" t="s">
        <v>6</v>
      </c>
      <c r="M38" s="41"/>
      <c r="N38" s="20"/>
      <c r="O38" s="20"/>
      <c r="P38" s="29"/>
      <c r="Q38" s="20"/>
      <c r="R38" s="20"/>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42">
        <f>total_amount_ba($B$2,$D$2,D38,F38,J38,K38,M38)</f>
        <v>57822.1</v>
      </c>
      <c r="BB38" s="43">
        <f>BA38+SUM(N38:AZ38)</f>
        <v>57822.1</v>
      </c>
      <c r="BC38" s="30" t="str">
        <f>SpellNumber(L38,BB38)</f>
        <v>INR  Fifty Seven Thousand Eight Hundred &amp; Twenty Two  and Paise Ten Only</v>
      </c>
      <c r="IE38" s="19">
        <v>1.01</v>
      </c>
      <c r="IF38" s="19" t="s">
        <v>37</v>
      </c>
      <c r="IG38" s="19" t="s">
        <v>33</v>
      </c>
      <c r="IH38" s="19">
        <v>123.223</v>
      </c>
      <c r="II38" s="19" t="s">
        <v>35</v>
      </c>
    </row>
    <row r="39" spans="1:243" s="18" customFormat="1" ht="63.75">
      <c r="A39" s="56">
        <v>14</v>
      </c>
      <c r="B39" s="45" t="s">
        <v>68</v>
      </c>
      <c r="C39" s="57"/>
      <c r="D39" s="33"/>
      <c r="E39" s="36"/>
      <c r="F39" s="37"/>
      <c r="G39" s="20"/>
      <c r="H39" s="14"/>
      <c r="I39" s="28" t="s">
        <v>36</v>
      </c>
      <c r="J39" s="15">
        <f t="shared" si="0"/>
        <v>1</v>
      </c>
      <c r="K39" s="16" t="s">
        <v>42</v>
      </c>
      <c r="L39" s="16" t="s">
        <v>6</v>
      </c>
      <c r="M39" s="41"/>
      <c r="N39" s="20"/>
      <c r="O39" s="20"/>
      <c r="P39" s="29"/>
      <c r="Q39" s="20"/>
      <c r="R39" s="20"/>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42"/>
      <c r="BB39" s="43"/>
      <c r="BC39" s="30"/>
      <c r="IE39" s="19">
        <v>1.01</v>
      </c>
      <c r="IF39" s="19" t="s">
        <v>37</v>
      </c>
      <c r="IG39" s="19" t="s">
        <v>33</v>
      </c>
      <c r="IH39" s="19">
        <v>123.223</v>
      </c>
      <c r="II39" s="19" t="s">
        <v>35</v>
      </c>
    </row>
    <row r="40" spans="1:243" s="18" customFormat="1" ht="28.5">
      <c r="A40" s="56">
        <v>14.01</v>
      </c>
      <c r="B40" s="45" t="s">
        <v>84</v>
      </c>
      <c r="C40" s="57"/>
      <c r="D40" s="33">
        <v>95</v>
      </c>
      <c r="E40" s="36" t="s">
        <v>50</v>
      </c>
      <c r="F40" s="37">
        <v>166.4</v>
      </c>
      <c r="G40" s="20"/>
      <c r="H40" s="14"/>
      <c r="I40" s="28" t="s">
        <v>36</v>
      </c>
      <c r="J40" s="15">
        <f t="shared" si="0"/>
        <v>1</v>
      </c>
      <c r="K40" s="16" t="s">
        <v>42</v>
      </c>
      <c r="L40" s="16" t="s">
        <v>6</v>
      </c>
      <c r="M40" s="41"/>
      <c r="N40" s="20"/>
      <c r="O40" s="20"/>
      <c r="P40" s="29"/>
      <c r="Q40" s="20"/>
      <c r="R40" s="20"/>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42">
        <f>total_amount_ba($B$2,$D$2,D40,F40,J40,K40,M40)</f>
        <v>15808</v>
      </c>
      <c r="BB40" s="43">
        <f>BA40+SUM(N40:AZ40)</f>
        <v>15808</v>
      </c>
      <c r="BC40" s="30" t="str">
        <f>SpellNumber(L40,BB40)</f>
        <v>INR  Fifteen Thousand Eight Hundred &amp; Eight  Only</v>
      </c>
      <c r="IE40" s="19">
        <v>1.01</v>
      </c>
      <c r="IF40" s="19" t="s">
        <v>37</v>
      </c>
      <c r="IG40" s="19" t="s">
        <v>33</v>
      </c>
      <c r="IH40" s="19">
        <v>123.223</v>
      </c>
      <c r="II40" s="19" t="s">
        <v>35</v>
      </c>
    </row>
    <row r="41" spans="1:243" s="18" customFormat="1" ht="25.5">
      <c r="A41" s="56">
        <v>15</v>
      </c>
      <c r="B41" s="45" t="s">
        <v>54</v>
      </c>
      <c r="C41" s="57"/>
      <c r="D41" s="33"/>
      <c r="E41" s="36"/>
      <c r="F41" s="37"/>
      <c r="G41" s="20"/>
      <c r="H41" s="14"/>
      <c r="I41" s="28" t="s">
        <v>36</v>
      </c>
      <c r="J41" s="15">
        <f t="shared" si="0"/>
        <v>1</v>
      </c>
      <c r="K41" s="16" t="s">
        <v>42</v>
      </c>
      <c r="L41" s="16" t="s">
        <v>6</v>
      </c>
      <c r="M41" s="41"/>
      <c r="N41" s="20"/>
      <c r="O41" s="20"/>
      <c r="P41" s="29"/>
      <c r="Q41" s="20"/>
      <c r="R41" s="20"/>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42"/>
      <c r="BB41" s="43"/>
      <c r="BC41" s="30"/>
      <c r="IE41" s="19">
        <v>1.01</v>
      </c>
      <c r="IF41" s="19" t="s">
        <v>37</v>
      </c>
      <c r="IG41" s="19" t="s">
        <v>33</v>
      </c>
      <c r="IH41" s="19">
        <v>123.223</v>
      </c>
      <c r="II41" s="19" t="s">
        <v>35</v>
      </c>
    </row>
    <row r="42" spans="1:243" s="18" customFormat="1" ht="28.5">
      <c r="A42" s="56">
        <v>15.01</v>
      </c>
      <c r="B42" s="45" t="s">
        <v>85</v>
      </c>
      <c r="C42" s="57"/>
      <c r="D42" s="33">
        <v>6</v>
      </c>
      <c r="E42" s="36" t="s">
        <v>50</v>
      </c>
      <c r="F42" s="37">
        <v>5481.95</v>
      </c>
      <c r="G42" s="20"/>
      <c r="H42" s="14"/>
      <c r="I42" s="28" t="s">
        <v>36</v>
      </c>
      <c r="J42" s="15">
        <f t="shared" si="0"/>
        <v>1</v>
      </c>
      <c r="K42" s="16" t="s">
        <v>42</v>
      </c>
      <c r="L42" s="16" t="s">
        <v>6</v>
      </c>
      <c r="M42" s="41"/>
      <c r="N42" s="20"/>
      <c r="O42" s="20"/>
      <c r="P42" s="29"/>
      <c r="Q42" s="20"/>
      <c r="R42" s="20"/>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42">
        <f>total_amount_ba($B$2,$D$2,D42,F42,J42,K42,M42)</f>
        <v>32891.7</v>
      </c>
      <c r="BB42" s="43">
        <f>BA42+SUM(N42:AZ42)</f>
        <v>32891.7</v>
      </c>
      <c r="BC42" s="30" t="str">
        <f>SpellNumber(L42,BB42)</f>
        <v>INR  Thirty Two Thousand Eight Hundred &amp; Ninety One  and Paise Seventy Only</v>
      </c>
      <c r="IE42" s="19">
        <v>1.01</v>
      </c>
      <c r="IF42" s="19" t="s">
        <v>37</v>
      </c>
      <c r="IG42" s="19" t="s">
        <v>33</v>
      </c>
      <c r="IH42" s="19">
        <v>123.223</v>
      </c>
      <c r="II42" s="19" t="s">
        <v>35</v>
      </c>
    </row>
    <row r="43" spans="1:243" s="18" customFormat="1" ht="28.5">
      <c r="A43" s="56">
        <v>15.02</v>
      </c>
      <c r="B43" s="45" t="s">
        <v>86</v>
      </c>
      <c r="C43" s="57"/>
      <c r="D43" s="33">
        <v>10</v>
      </c>
      <c r="E43" s="36" t="s">
        <v>50</v>
      </c>
      <c r="F43" s="37">
        <v>4478.15</v>
      </c>
      <c r="G43" s="20"/>
      <c r="H43" s="14"/>
      <c r="I43" s="28" t="s">
        <v>36</v>
      </c>
      <c r="J43" s="15">
        <f t="shared" si="0"/>
        <v>1</v>
      </c>
      <c r="K43" s="16" t="s">
        <v>42</v>
      </c>
      <c r="L43" s="16" t="s">
        <v>6</v>
      </c>
      <c r="M43" s="41"/>
      <c r="N43" s="20"/>
      <c r="O43" s="20"/>
      <c r="P43" s="29"/>
      <c r="Q43" s="20"/>
      <c r="R43" s="20"/>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42">
        <f>total_amount_ba($B$2,$D$2,D43,F43,J43,K43,M43)</f>
        <v>44781.5</v>
      </c>
      <c r="BB43" s="43">
        <f>BA43+SUM(N43:AZ43)</f>
        <v>44781.5</v>
      </c>
      <c r="BC43" s="30" t="str">
        <f>SpellNumber(L43,BB43)</f>
        <v>INR  Forty Four Thousand Seven Hundred &amp; Eighty One  and Paise Fifty Only</v>
      </c>
      <c r="IE43" s="19">
        <v>1.01</v>
      </c>
      <c r="IF43" s="19" t="s">
        <v>37</v>
      </c>
      <c r="IG43" s="19" t="s">
        <v>33</v>
      </c>
      <c r="IH43" s="19">
        <v>123.223</v>
      </c>
      <c r="II43" s="19" t="s">
        <v>35</v>
      </c>
    </row>
    <row r="44" spans="1:243" s="18" customFormat="1" ht="25.5">
      <c r="A44" s="56">
        <v>16</v>
      </c>
      <c r="B44" s="45" t="s">
        <v>69</v>
      </c>
      <c r="C44" s="57"/>
      <c r="D44" s="33"/>
      <c r="E44" s="36"/>
      <c r="F44" s="37"/>
      <c r="G44" s="20"/>
      <c r="H44" s="14"/>
      <c r="I44" s="28" t="s">
        <v>36</v>
      </c>
      <c r="J44" s="15">
        <f t="shared" si="0"/>
        <v>1</v>
      </c>
      <c r="K44" s="16" t="s">
        <v>42</v>
      </c>
      <c r="L44" s="16" t="s">
        <v>6</v>
      </c>
      <c r="M44" s="41"/>
      <c r="N44" s="20"/>
      <c r="O44" s="20"/>
      <c r="P44" s="29"/>
      <c r="Q44" s="20"/>
      <c r="R44" s="20"/>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42"/>
      <c r="BB44" s="43"/>
      <c r="BC44" s="30"/>
      <c r="IE44" s="19">
        <v>1.01</v>
      </c>
      <c r="IF44" s="19" t="s">
        <v>37</v>
      </c>
      <c r="IG44" s="19" t="s">
        <v>33</v>
      </c>
      <c r="IH44" s="19">
        <v>123.223</v>
      </c>
      <c r="II44" s="19" t="s">
        <v>35</v>
      </c>
    </row>
    <row r="45" spans="1:243" s="18" customFormat="1" ht="28.5">
      <c r="A45" s="56">
        <v>16.01</v>
      </c>
      <c r="B45" s="45" t="s">
        <v>87</v>
      </c>
      <c r="C45" s="57"/>
      <c r="D45" s="33">
        <v>31</v>
      </c>
      <c r="E45" s="36" t="s">
        <v>50</v>
      </c>
      <c r="F45" s="37">
        <v>5582.85</v>
      </c>
      <c r="G45" s="20"/>
      <c r="H45" s="14"/>
      <c r="I45" s="28" t="s">
        <v>36</v>
      </c>
      <c r="J45" s="15">
        <f t="shared" si="0"/>
        <v>1</v>
      </c>
      <c r="K45" s="16" t="s">
        <v>42</v>
      </c>
      <c r="L45" s="16" t="s">
        <v>6</v>
      </c>
      <c r="M45" s="41"/>
      <c r="N45" s="20"/>
      <c r="O45" s="20"/>
      <c r="P45" s="29"/>
      <c r="Q45" s="20"/>
      <c r="R45" s="20"/>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42">
        <f>total_amount_ba($B$2,$D$2,D45,F45,J45,K45,M45)</f>
        <v>173068.35</v>
      </c>
      <c r="BB45" s="43">
        <f>BA45+SUM(N45:AZ45)</f>
        <v>173068.35</v>
      </c>
      <c r="BC45" s="30" t="str">
        <f>SpellNumber(L45,BB45)</f>
        <v>INR  One Lakh Seventy Three Thousand  &amp;Sixty Eight  and Paise Thirty Five Only</v>
      </c>
      <c r="IE45" s="19">
        <v>1.01</v>
      </c>
      <c r="IF45" s="19" t="s">
        <v>37</v>
      </c>
      <c r="IG45" s="19" t="s">
        <v>33</v>
      </c>
      <c r="IH45" s="19">
        <v>123.223</v>
      </c>
      <c r="II45" s="19" t="s">
        <v>35</v>
      </c>
    </row>
    <row r="46" spans="1:243" s="18" customFormat="1" ht="51">
      <c r="A46" s="56">
        <v>17</v>
      </c>
      <c r="B46" s="45" t="s">
        <v>88</v>
      </c>
      <c r="C46" s="57"/>
      <c r="D46" s="33">
        <v>16</v>
      </c>
      <c r="E46" s="36" t="s">
        <v>50</v>
      </c>
      <c r="F46" s="59">
        <v>125.75</v>
      </c>
      <c r="G46" s="20"/>
      <c r="H46" s="14"/>
      <c r="I46" s="28" t="s">
        <v>36</v>
      </c>
      <c r="J46" s="15">
        <f t="shared" si="0"/>
        <v>1</v>
      </c>
      <c r="K46" s="16" t="s">
        <v>42</v>
      </c>
      <c r="L46" s="16" t="s">
        <v>6</v>
      </c>
      <c r="M46" s="41"/>
      <c r="N46" s="20"/>
      <c r="O46" s="20"/>
      <c r="P46" s="29"/>
      <c r="Q46" s="20"/>
      <c r="R46" s="20"/>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42">
        <f>total_amount_ba($B$2,$D$2,D46,F46,J46,K46,M46)</f>
        <v>2012</v>
      </c>
      <c r="BB46" s="43">
        <f>BA46+SUM(N46:AZ46)</f>
        <v>2012</v>
      </c>
      <c r="BC46" s="30" t="str">
        <f>SpellNumber(L46,BB46)</f>
        <v>INR  Two Thousand  &amp;Twelve  Only</v>
      </c>
      <c r="IE46" s="19">
        <v>1.01</v>
      </c>
      <c r="IF46" s="19" t="s">
        <v>37</v>
      </c>
      <c r="IG46" s="19" t="s">
        <v>33</v>
      </c>
      <c r="IH46" s="19">
        <v>123.223</v>
      </c>
      <c r="II46" s="19" t="s">
        <v>35</v>
      </c>
    </row>
    <row r="47" spans="1:243" s="18" customFormat="1" ht="89.25">
      <c r="A47" s="56">
        <v>18</v>
      </c>
      <c r="B47" s="45" t="s">
        <v>89</v>
      </c>
      <c r="C47" s="57"/>
      <c r="D47" s="33">
        <v>168</v>
      </c>
      <c r="E47" s="36" t="s">
        <v>35</v>
      </c>
      <c r="F47" s="37">
        <v>959.35</v>
      </c>
      <c r="G47" s="20"/>
      <c r="H47" s="14"/>
      <c r="I47" s="28" t="s">
        <v>36</v>
      </c>
      <c r="J47" s="15">
        <f t="shared" si="0"/>
        <v>1</v>
      </c>
      <c r="K47" s="16" t="s">
        <v>42</v>
      </c>
      <c r="L47" s="16" t="s">
        <v>6</v>
      </c>
      <c r="M47" s="41"/>
      <c r="N47" s="20"/>
      <c r="O47" s="20"/>
      <c r="P47" s="29"/>
      <c r="Q47" s="20"/>
      <c r="R47" s="20"/>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42">
        <f>total_amount_ba($B$2,$D$2,D47,F47,J47,K47,M47)</f>
        <v>161170.8</v>
      </c>
      <c r="BB47" s="43">
        <f>BA47+SUM(N47:AZ47)</f>
        <v>161170.8</v>
      </c>
      <c r="BC47" s="30" t="str">
        <f>SpellNumber(L47,BB47)</f>
        <v>INR  One Lakh Sixty One Thousand One Hundred &amp; Seventy  and Paise Eighty Only</v>
      </c>
      <c r="IE47" s="19">
        <v>1.01</v>
      </c>
      <c r="IF47" s="19" t="s">
        <v>37</v>
      </c>
      <c r="IG47" s="19" t="s">
        <v>33</v>
      </c>
      <c r="IH47" s="19">
        <v>123.223</v>
      </c>
      <c r="II47" s="19" t="s">
        <v>35</v>
      </c>
    </row>
    <row r="48" spans="1:243" s="18" customFormat="1" ht="25.5">
      <c r="A48" s="56">
        <v>19</v>
      </c>
      <c r="B48" s="45" t="s">
        <v>70</v>
      </c>
      <c r="C48" s="57"/>
      <c r="D48" s="33"/>
      <c r="E48" s="36"/>
      <c r="F48" s="59"/>
      <c r="G48" s="20"/>
      <c r="H48" s="14"/>
      <c r="I48" s="28" t="s">
        <v>36</v>
      </c>
      <c r="J48" s="15">
        <f t="shared" si="0"/>
        <v>1</v>
      </c>
      <c r="K48" s="16" t="s">
        <v>42</v>
      </c>
      <c r="L48" s="16" t="s">
        <v>6</v>
      </c>
      <c r="M48" s="41"/>
      <c r="N48" s="20"/>
      <c r="O48" s="20"/>
      <c r="P48" s="29"/>
      <c r="Q48" s="20"/>
      <c r="R48" s="20"/>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42"/>
      <c r="BB48" s="43"/>
      <c r="BC48" s="30"/>
      <c r="IE48" s="19">
        <v>1.01</v>
      </c>
      <c r="IF48" s="19" t="s">
        <v>37</v>
      </c>
      <c r="IG48" s="19" t="s">
        <v>33</v>
      </c>
      <c r="IH48" s="19">
        <v>123.223</v>
      </c>
      <c r="II48" s="19" t="s">
        <v>35</v>
      </c>
    </row>
    <row r="49" spans="1:243" s="18" customFormat="1" ht="28.5">
      <c r="A49" s="56">
        <v>19.01</v>
      </c>
      <c r="B49" s="45" t="s">
        <v>90</v>
      </c>
      <c r="C49" s="57"/>
      <c r="D49" s="33">
        <v>200</v>
      </c>
      <c r="E49" s="36" t="s">
        <v>55</v>
      </c>
      <c r="F49" s="37">
        <v>214.2</v>
      </c>
      <c r="G49" s="20"/>
      <c r="H49" s="14"/>
      <c r="I49" s="28" t="s">
        <v>36</v>
      </c>
      <c r="J49" s="15">
        <f t="shared" si="0"/>
        <v>1</v>
      </c>
      <c r="K49" s="16" t="s">
        <v>42</v>
      </c>
      <c r="L49" s="16" t="s">
        <v>6</v>
      </c>
      <c r="M49" s="41"/>
      <c r="N49" s="20"/>
      <c r="O49" s="20"/>
      <c r="P49" s="29"/>
      <c r="Q49" s="20"/>
      <c r="R49" s="20"/>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42">
        <f>total_amount_ba($B$2,$D$2,D49,F49,J49,K49,M49)</f>
        <v>42840</v>
      </c>
      <c r="BB49" s="43">
        <f>BA49+SUM(N49:AZ49)</f>
        <v>42840</v>
      </c>
      <c r="BC49" s="30" t="str">
        <f>SpellNumber(L49,BB49)</f>
        <v>INR  Forty Two Thousand Eight Hundred &amp; Forty  Only</v>
      </c>
      <c r="IE49" s="19">
        <v>1.01</v>
      </c>
      <c r="IF49" s="19" t="s">
        <v>37</v>
      </c>
      <c r="IG49" s="19" t="s">
        <v>33</v>
      </c>
      <c r="IH49" s="19">
        <v>123.223</v>
      </c>
      <c r="II49" s="19" t="s">
        <v>35</v>
      </c>
    </row>
    <row r="50" spans="1:243" s="18" customFormat="1" ht="28.5">
      <c r="A50" s="56">
        <v>20</v>
      </c>
      <c r="B50" s="45" t="s">
        <v>91</v>
      </c>
      <c r="C50" s="57"/>
      <c r="D50" s="33">
        <v>5</v>
      </c>
      <c r="E50" s="36" t="s">
        <v>92</v>
      </c>
      <c r="F50" s="37">
        <v>339</v>
      </c>
      <c r="G50" s="20"/>
      <c r="H50" s="14"/>
      <c r="I50" s="28" t="s">
        <v>36</v>
      </c>
      <c r="J50" s="15">
        <f t="shared" si="0"/>
        <v>1</v>
      </c>
      <c r="K50" s="16" t="s">
        <v>42</v>
      </c>
      <c r="L50" s="16" t="s">
        <v>6</v>
      </c>
      <c r="M50" s="41"/>
      <c r="N50" s="20"/>
      <c r="O50" s="20"/>
      <c r="P50" s="29"/>
      <c r="Q50" s="20"/>
      <c r="R50" s="20"/>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42">
        <f>total_amount_ba($B$2,$D$2,D50,F50,J50,K50,M50)</f>
        <v>1695</v>
      </c>
      <c r="BB50" s="43">
        <f>BA50+SUM(N50:AZ50)</f>
        <v>1695</v>
      </c>
      <c r="BC50" s="30" t="str">
        <f>SpellNumber(L50,BB50)</f>
        <v>INR  One Thousand Six Hundred &amp; Ninety Five  Only</v>
      </c>
      <c r="IE50" s="19">
        <v>1.01</v>
      </c>
      <c r="IF50" s="19" t="s">
        <v>37</v>
      </c>
      <c r="IG50" s="19" t="s">
        <v>33</v>
      </c>
      <c r="IH50" s="19">
        <v>123.223</v>
      </c>
      <c r="II50" s="19" t="s">
        <v>35</v>
      </c>
    </row>
    <row r="51" spans="1:243" s="18" customFormat="1" ht="34.5" customHeight="1">
      <c r="A51" s="31" t="s">
        <v>40</v>
      </c>
      <c r="B51" s="31"/>
      <c r="C51" s="28"/>
      <c r="D51" s="28"/>
      <c r="E51" s="28"/>
      <c r="F51" s="28"/>
      <c r="G51" s="28"/>
      <c r="H51" s="46"/>
      <c r="I51" s="46"/>
      <c r="J51" s="46"/>
      <c r="K51" s="46"/>
      <c r="L51" s="28"/>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34">
        <f>SUM(BA13:BA50)</f>
        <v>1059246.7</v>
      </c>
      <c r="BB51" s="34">
        <f>SUM(BB13:BB50)</f>
        <v>1059246.7</v>
      </c>
      <c r="BC51" s="30" t="str">
        <f>SpellNumber($E$2,BB51)</f>
        <v>INR  Ten Lakh Fifty Nine Thousand Two Hundred &amp; Forty Six  and Paise Seventy Only</v>
      </c>
      <c r="IE51" s="19">
        <v>4</v>
      </c>
      <c r="IF51" s="19" t="s">
        <v>38</v>
      </c>
      <c r="IG51" s="19" t="s">
        <v>39</v>
      </c>
      <c r="IH51" s="19">
        <v>10</v>
      </c>
      <c r="II51" s="19" t="s">
        <v>35</v>
      </c>
    </row>
    <row r="52" spans="1:243" s="21" customFormat="1" ht="33.75" customHeight="1">
      <c r="A52" s="31" t="s">
        <v>44</v>
      </c>
      <c r="B52" s="31"/>
      <c r="C52" s="47"/>
      <c r="D52" s="48"/>
      <c r="E52" s="49" t="s">
        <v>47</v>
      </c>
      <c r="F52" s="50"/>
      <c r="G52" s="51"/>
      <c r="H52" s="17"/>
      <c r="I52" s="17"/>
      <c r="J52" s="17"/>
      <c r="K52" s="52"/>
      <c r="L52" s="53"/>
      <c r="M52" s="54"/>
      <c r="N52" s="17"/>
      <c r="O52" s="15"/>
      <c r="P52" s="15"/>
      <c r="Q52" s="15"/>
      <c r="R52" s="15"/>
      <c r="S52" s="15"/>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35">
        <f>IF(ISBLANK(F52),0,IF(E52="Excess (+)",ROUND(BA51+(BA51*F52),2),IF(E52="Less (-)",ROUND(BA51+(BA51*F52*(-1)),2),IF(E52="At Par",BA51,0))))</f>
        <v>0</v>
      </c>
      <c r="BB52" s="55">
        <f>ROUND(BA52,0)</f>
        <v>0</v>
      </c>
      <c r="BC52" s="30" t="str">
        <f>SpellNumber($E$2,BA52)</f>
        <v>INR Zero Only</v>
      </c>
      <c r="IE52" s="22"/>
      <c r="IF52" s="22"/>
      <c r="IG52" s="22"/>
      <c r="IH52" s="22"/>
      <c r="II52" s="22"/>
    </row>
    <row r="53" spans="1:243" s="21" customFormat="1" ht="41.25" customHeight="1">
      <c r="A53" s="31" t="s">
        <v>43</v>
      </c>
      <c r="B53" s="31"/>
      <c r="C53" s="65" t="str">
        <f>SpellNumber($E$2,BA52)</f>
        <v>INR Zero Only</v>
      </c>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IE53" s="22"/>
      <c r="IF53" s="22"/>
      <c r="IG53" s="22"/>
      <c r="IH53" s="22"/>
      <c r="II53" s="22"/>
    </row>
    <row r="54" spans="3:243" s="11" customFormat="1" ht="15">
      <c r="C54" s="23"/>
      <c r="D54" s="23"/>
      <c r="E54" s="23"/>
      <c r="F54" s="23"/>
      <c r="G54" s="23"/>
      <c r="H54" s="23"/>
      <c r="I54" s="23"/>
      <c r="J54" s="23"/>
      <c r="K54" s="23"/>
      <c r="L54" s="23"/>
      <c r="M54" s="23"/>
      <c r="O54" s="23"/>
      <c r="BA54" s="23"/>
      <c r="BC54" s="23"/>
      <c r="IE54" s="12"/>
      <c r="IF54" s="12"/>
      <c r="IG54" s="12"/>
      <c r="IH54" s="12"/>
      <c r="II54" s="12"/>
    </row>
    <row r="55" ht="15"/>
    <row r="56" ht="15"/>
    <row r="57" ht="15"/>
    <row r="58" ht="15"/>
    <row r="59" ht="15"/>
    <row r="60" ht="15"/>
    <row r="62" ht="15"/>
    <row r="63" ht="15"/>
    <row r="64" ht="15"/>
    <row r="65" ht="15"/>
    <row r="67" ht="15"/>
    <row r="68"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6" ht="15"/>
    <row r="97" ht="15"/>
    <row r="98" ht="15"/>
    <row r="99" ht="15"/>
    <row r="101" ht="15"/>
    <row r="102" ht="15"/>
  </sheetData>
  <sheetProtection password="DD5A" sheet="1" selectLockedCells="1"/>
  <mergeCells count="8">
    <mergeCell ref="A9:BC9"/>
    <mergeCell ref="C53:BC53"/>
    <mergeCell ref="A1:L1"/>
    <mergeCell ref="A4:BC4"/>
    <mergeCell ref="A5:BC5"/>
    <mergeCell ref="A6:BC6"/>
    <mergeCell ref="A7:BC7"/>
    <mergeCell ref="B8:BC8"/>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52">
      <formula1>IF(E52="Select",-1,IF(E52="At Par",0,0))</formula1>
      <formula2>IF(E52="Select",-1,IF(E52="At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52">
      <formula1>0</formula1>
      <formula2>IF(E52&lt;&gt;"Select",99.9,0)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52">
      <formula1>0</formula1>
      <formula2>99.9</formula2>
    </dataValidation>
    <dataValidation type="list" allowBlank="1" showInputMessage="1" showErrorMessage="1" sqref="E52">
      <formula1>"Select, Excess (+), Less (-)"</formula1>
    </dataValidation>
    <dataValidation type="decimal" allowBlank="1" showInputMessage="1" showErrorMessage="1" promptTitle="Rate Entry" prompt="Please enter VAT charges in Rupees for this item. " errorTitle="Invaid Entry" error="Only Numeric Values are allowed. " sqref="M14:M50">
      <formula1>0</formula1>
      <formula2>999999999999999</formula2>
    </dataValidation>
    <dataValidation type="list" allowBlank="1" showInputMessage="1" showErrorMessage="1" sqref="L13:L50">
      <formula1>"INR"</formula1>
    </dataValidation>
    <dataValidation type="decimal" allowBlank="1" showInputMessage="1" showErrorMessage="1" promptTitle="Rate Entry" prompt="Please enter the Basic Price in Rupees for this item. " errorTitle="Invaid Entry" error="Only Numeric Values are allowed. " sqref="G13:H50">
      <formula1>0</formula1>
      <formula2>999999999999999</formula2>
    </dataValidation>
    <dataValidation type="decimal" allowBlank="1" showInputMessage="1" showErrorMessage="1" promptTitle="Quantity" prompt="Please enter the Quantity for this item. " errorTitle="Invalid Entry" error="Only Numeric Values are allowed. " sqref="F13:F50 D13:D50">
      <formula1>0</formula1>
      <formula2>999999999999999</formula2>
    </dataValidation>
    <dataValidation allowBlank="1" showInputMessage="1" showErrorMessage="1" promptTitle="Units" prompt="Please enter Units in text" sqref="E13:E50"/>
    <dataValidation type="decimal" allowBlank="1" showInputMessage="1" showErrorMessage="1" promptTitle="Rate Entry" prompt="Please enter the Inspection Charges in Rupees for this item. " errorTitle="Invaid Entry" error="Only Numeric Values are allowed. " sqref="Q13:Q5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50">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50">
      <formula1>0</formula1>
      <formula2>999999999999999</formula2>
    </dataValidation>
    <dataValidation allowBlank="1" showInputMessage="1" showErrorMessage="1" promptTitle="Itemcode/Make" prompt="Please enter text" sqref="C13:C50"/>
    <dataValidation type="decimal" allowBlank="1" showInputMessage="1" showErrorMessage="1" errorTitle="Invalid Entry" error="Only Numeric Values are allowed. " sqref="A13:A50">
      <formula1>0</formula1>
      <formula2>999999999999999</formula2>
    </dataValidation>
    <dataValidation type="list" showInputMessage="1" showErrorMessage="1" sqref="I13:I50">
      <formula1>"Excess(+), Less(-)"</formula1>
    </dataValidation>
    <dataValidation allowBlank="1" showInputMessage="1" showErrorMessage="1" promptTitle="Addition / Deduction" prompt="Please Choose the correct One" sqref="J13:J50"/>
    <dataValidation type="list" allowBlank="1" showInputMessage="1" showErrorMessage="1" sqref="K13:K50">
      <formula1>"Partial Conversion, Full Conversion"</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2" t="s">
        <v>2</v>
      </c>
      <c r="F6" s="72"/>
      <c r="G6" s="72"/>
      <c r="H6" s="72"/>
      <c r="I6" s="72"/>
      <c r="J6" s="72"/>
      <c r="K6" s="72"/>
    </row>
    <row r="7" spans="5:11" ht="15">
      <c r="E7" s="72"/>
      <c r="F7" s="72"/>
      <c r="G7" s="72"/>
      <c r="H7" s="72"/>
      <c r="I7" s="72"/>
      <c r="J7" s="72"/>
      <c r="K7" s="72"/>
    </row>
    <row r="8" spans="5:11" ht="15">
      <c r="E8" s="72"/>
      <c r="F8" s="72"/>
      <c r="G8" s="72"/>
      <c r="H8" s="72"/>
      <c r="I8" s="72"/>
      <c r="J8" s="72"/>
      <c r="K8" s="72"/>
    </row>
    <row r="9" spans="5:11" ht="15">
      <c r="E9" s="72"/>
      <c r="F9" s="72"/>
      <c r="G9" s="72"/>
      <c r="H9" s="72"/>
      <c r="I9" s="72"/>
      <c r="J9" s="72"/>
      <c r="K9" s="72"/>
    </row>
    <row r="10" spans="5:11" ht="15">
      <c r="E10" s="72"/>
      <c r="F10" s="72"/>
      <c r="G10" s="72"/>
      <c r="H10" s="72"/>
      <c r="I10" s="72"/>
      <c r="J10" s="72"/>
      <c r="K10" s="72"/>
    </row>
    <row r="11" spans="5:11" ht="15">
      <c r="E11" s="72"/>
      <c r="F11" s="72"/>
      <c r="G11" s="72"/>
      <c r="H11" s="72"/>
      <c r="I11" s="72"/>
      <c r="J11" s="72"/>
      <c r="K11" s="72"/>
    </row>
    <row r="12" spans="5:11" ht="15">
      <c r="E12" s="72"/>
      <c r="F12" s="72"/>
      <c r="G12" s="72"/>
      <c r="H12" s="72"/>
      <c r="I12" s="72"/>
      <c r="J12" s="72"/>
      <c r="K12" s="72"/>
    </row>
    <row r="13" spans="5:11" ht="15">
      <c r="E13" s="72"/>
      <c r="F13" s="72"/>
      <c r="G13" s="72"/>
      <c r="H13" s="72"/>
      <c r="I13" s="72"/>
      <c r="J13" s="72"/>
      <c r="K13" s="72"/>
    </row>
    <row r="14" spans="5:11" ht="15">
      <c r="E14" s="72"/>
      <c r="F14" s="72"/>
      <c r="G14" s="72"/>
      <c r="H14" s="72"/>
      <c r="I14" s="72"/>
      <c r="J14" s="72"/>
      <c r="K14" s="72"/>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Rajesh Prasad</cp:lastModifiedBy>
  <cp:lastPrinted>2015-01-07T05:41:29Z</cp:lastPrinted>
  <dcterms:created xsi:type="dcterms:W3CDTF">2009-01-30T06:42:42Z</dcterms:created>
  <dcterms:modified xsi:type="dcterms:W3CDTF">2018-10-09T05:11:04Z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