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'BoQ1'!$A$1:$BC$80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<sst xmlns="http://schemas.openxmlformats.org/spreadsheetml/2006/main" count="584" uniqueCount="125">
  <si>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</si>
  <si>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</si>
  <si>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</si>
  <si>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</si>
  <si>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</si>
  <si>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</si>
  <si>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</si>
  <si>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</si>
  <si>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</si>
  <si>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</si>
  <si>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</si>
  <si>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</si>
  <si>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</si>
  <si>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</si>
  <si>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</si>
  <si>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</si>
  <si>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</si>
  <si>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</si>
  <si>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</si>
  <si>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</si>
  <si>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</si>
  <si>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</si>
  <si>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</si>
  <si>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</si>
  <si>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</si>
  <si>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</si>
  <si>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</si>
  <si>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</si>
  <si>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</si>
  <si>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</si>
  <si>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</si>
  <si>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</si>
  <si>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</si>
  <si>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</si>
  <si>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</si>
  <si>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</si>
  <si>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</si>
  <si>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</si>
  <si>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</si>
  <si>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</si>
  <si>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</si>
  <si>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</si>
  <si>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</si>
  <si>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</si>
  <si>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</si>
  <si>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</si>
  <si>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</si>
  <si>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</si>
  <si>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</si>
  <si>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</si>
  <si>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r>
      <t xml:space="preserve">Estimated Rate 
in
</t>
    </r>
    <r>
      <rPr>
        <b/>
        <sz val="11"/>
        <color indexed="10"/>
        <rFont val="Arial"/>
        <family val="2"/>
      </rPr>
      <t>Rs.      P</t>
    </r>
  </si>
  <si>
    <r>
      <t xml:space="preserve">TOTAL AMOUNT  With Taxes
in
</t>
    </r>
    <r>
      <rPr>
        <b/>
        <sz val="11"/>
        <color indexed="10"/>
        <rFont val="Arial"/>
        <family val="2"/>
      </rPr>
      <t>Rs.      P</t>
    </r>
  </si>
  <si>
    <t>Sqm</t>
  </si>
  <si>
    <t>Cum</t>
  </si>
  <si>
    <t>Kg</t>
  </si>
  <si>
    <t xml:space="preserve"> 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</si>
  <si>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r>
      <t xml:space="preserve">All kinds of soil. </t>
    </r>
    <r>
      <rPr>
        <b/>
        <sz val="12"/>
        <rFont val="Bookman Old Style"/>
        <family val="1"/>
      </rPr>
      <t>(2.8.1)</t>
    </r>
  </si>
  <si>
    <t xml:space="preserve"> Providing and laying in position cement concrete of specified grade excluding the cost of centering and shuttering - All work up to plinth level :</t>
  </si>
  <si>
    <r>
      <t xml:space="preserve">1:4:8 (1 Cement : 4 coarse sand (zone-III) : 8 graded stone aggregate 40 mm nominal size) </t>
    </r>
    <r>
      <rPr>
        <b/>
        <sz val="12"/>
        <rFont val="Bookman Old Style"/>
        <family val="1"/>
      </rPr>
      <t>(4.1.8)</t>
    </r>
  </si>
  <si>
    <t xml:space="preserve">Demolishing cement concrete manually/ by mechanical means including disposal of material within 50 metres lead as per direction of Engineer - in - charge.
</t>
  </si>
  <si>
    <r>
      <t xml:space="preserve">Nominal concrete 1:3:6 or richer mix (i/c equivalent design mix) </t>
    </r>
    <r>
      <rPr>
        <b/>
        <sz val="12"/>
        <rFont val="Bookman Old Style"/>
        <family val="1"/>
      </rPr>
      <t>(15.2.1)</t>
    </r>
  </si>
  <si>
    <t xml:space="preserve">Demolishing brick work manually/ by mechanical means including stacking of serviceable material and disposal of unserviceable material within 50 metres lead as per direction of Engineer-in-charge.
</t>
  </si>
  <si>
    <r>
      <t xml:space="preserve"> In cement mortar </t>
    </r>
    <r>
      <rPr>
        <b/>
        <sz val="12"/>
        <rFont val="Bookman Old Style"/>
        <family val="1"/>
      </rPr>
      <t xml:space="preserve"> (15.7.4)</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</si>
  <si>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2"/>
        <rFont val="Bookman Old Style"/>
        <family val="1"/>
      </rPr>
      <t>(5.3)</t>
    </r>
  </si>
  <si>
    <t xml:space="preserve">Centering and shuttering including strutting, propping etc. and removal of form for all heights :
</t>
  </si>
  <si>
    <r>
      <t xml:space="preserve">Suspended floors, roofs, landings, balconies and access platform  </t>
    </r>
    <r>
      <rPr>
        <b/>
        <sz val="12"/>
        <rFont val="Bookman Old Style"/>
        <family val="1"/>
      </rPr>
      <t xml:space="preserve"> (5.9.3)</t>
    </r>
  </si>
  <si>
    <t>Steel reinforcement for R.C.C. work including straightening, cutting, bending, placing in position and binding all complete upto plinth level.</t>
  </si>
  <si>
    <r>
      <t xml:space="preserve">Thermo-Mechanically Treated bars of grade Fe-500D or more.  </t>
    </r>
    <r>
      <rPr>
        <b/>
        <sz val="12"/>
        <rFont val="Bookman Old Style"/>
        <family val="1"/>
      </rPr>
      <t xml:space="preserve"> (5.22.6)</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</si>
  <si>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2"/>
        <rFont val="Bookman Old Style"/>
        <family val="1"/>
      </rPr>
      <t>(11.36)</t>
    </r>
  </si>
  <si>
    <t xml:space="preserve"> Providing and fixing hand rail of approved size by welding etc. to steel ladder railing, balcony railing, staircase railing and similar works, including applying priming coat of approved steel primer.</t>
  </si>
  <si>
    <r>
      <t xml:space="preserve">M.S. tube  </t>
    </r>
    <r>
      <rPr>
        <b/>
        <sz val="12"/>
        <rFont val="Bookman Old Style"/>
        <family val="1"/>
      </rPr>
      <t>(10.26.1)</t>
    </r>
  </si>
  <si>
    <t xml:space="preserve">Brick work with common burnt clay F.P.S. (non modular) bricks of class designation 7.5 in superstructure above plinth level up to floor V level in all shapes and sizes in :
</t>
  </si>
  <si>
    <r>
      <t xml:space="preserve">Cement mortar 1:6 (1 cement : 6 coarse sand)   </t>
    </r>
    <r>
      <rPr>
        <b/>
        <sz val="12"/>
        <rFont val="Bookman Old Style"/>
        <family val="1"/>
      </rPr>
      <t>(6.4.2)</t>
    </r>
  </si>
  <si>
    <t>12 mm cement plaster :</t>
  </si>
  <si>
    <r>
      <t xml:space="preserve">1:6 (1 cement : 6 coarse sand)  </t>
    </r>
    <r>
      <rPr>
        <b/>
        <sz val="12"/>
        <rFont val="Bookman Old Style"/>
        <family val="1"/>
      </rPr>
      <t>(13.4.2)</t>
    </r>
  </si>
  <si>
    <r>
      <t xml:space="preserve">Providing and applying white cement based putty of average thickness 1 mm, of approved brand and manufacturer, over the plastered wall surface to prepare the surface even and smooth complete. </t>
    </r>
    <r>
      <rPr>
        <b/>
        <sz val="12"/>
        <rFont val="Bookman Old Style"/>
        <family val="1"/>
      </rPr>
      <t xml:space="preserve"> (13.80)</t>
    </r>
  </si>
  <si>
    <t xml:space="preserve">Distempering with oil bound washable distemper of approved brand and manufacture to give an even shade :  </t>
  </si>
  <si>
    <r>
      <t xml:space="preserve">New work (two or more coats) over and including water tinnable priming coat with cement primer  </t>
    </r>
    <r>
      <rPr>
        <b/>
        <sz val="12"/>
        <rFont val="Bookman Old Style"/>
        <family val="1"/>
      </rPr>
      <t>(13.41.1)</t>
    </r>
  </si>
  <si>
    <t xml:space="preserve">Finishing walls with Acrylic Smooth exterior paint of required shade :
</t>
  </si>
  <si>
    <r>
      <t xml:space="preserve">New work (Two or more coat applied @ 1.67 ltr/10 sqm over and including priming coat of exterior primer applied @ 2.20 kg/10 sqm)  </t>
    </r>
    <r>
      <rPr>
        <b/>
        <sz val="12"/>
        <rFont val="Bookman Old Style"/>
        <family val="1"/>
      </rPr>
      <t>(13.46.1)</t>
    </r>
  </si>
  <si>
    <t xml:space="preserve"> Painting with synthetic enamel paint of approved brand and manufacture to give an even shade :</t>
  </si>
  <si>
    <r>
      <t xml:space="preserve">Two or more coats on new work  </t>
    </r>
    <r>
      <rPr>
        <b/>
        <sz val="12"/>
        <rFont val="Bookman Old Style"/>
        <family val="1"/>
      </rPr>
      <t>(13.61.1)</t>
    </r>
  </si>
  <si>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</si>
  <si>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r>
      <t xml:space="preserve">Size of Tile 600x600 mm  </t>
    </r>
    <r>
      <rPr>
        <b/>
        <sz val="12"/>
        <rFont val="Bookman Old Style"/>
        <family val="1"/>
      </rPr>
      <t>(11.49.2)</t>
    </r>
  </si>
  <si>
    <t xml:space="preserve"> Steel work in built up tubular (round, square or rectangular hollow tubes etc.) trusses etc., including cutting, hoisting, fixing in position and applying a priming coat of approved steel primer, including welding and bolted with special shaped washers etc. complete.</t>
  </si>
  <si>
    <r>
      <t>Hot finished welded type tubes</t>
    </r>
    <r>
      <rPr>
        <b/>
        <sz val="12"/>
        <rFont val="Bookman Old Style"/>
        <family val="1"/>
      </rPr>
      <t>(10.16.1)</t>
    </r>
  </si>
  <si>
    <t>Externalwall panal</t>
  </si>
  <si>
    <t>Partition wall panel</t>
  </si>
  <si>
    <t>Providing and fixing of 80 mm thick Puff Panel both side PPGI 0.5 mm thick Puff Panel colour RAL9002), Puff density 40 kg+2/m3, with Camlock &amp; Tounge Groove system for wall. Including all fixtures &amp; grout material.</t>
  </si>
  <si>
    <t>Corrugated roof panel</t>
  </si>
  <si>
    <t>Door</t>
  </si>
  <si>
    <t>Supply of 60 mm thick Door, both side PPGI sheet, colour RAL9002), Puff density 40 kg+2/m3, with SS hinges, Handle, locks &amp; door closer (Dorset Make) other Accessories. Door size (950mmx2000mm)</t>
  </si>
  <si>
    <t>Window</t>
  </si>
  <si>
    <t xml:space="preserve">Sliding windfow size 5x4 ft clear opening with two track aluminium powder coated channel, 5 mm thick toughen glass and lock with SS made fixed net </t>
  </si>
  <si>
    <t xml:space="preserve"> Providing and fixing 18 mm thick gang saw cut, mirror polished, premoulded and prepolished, machine cut for kitchen platforms, vanity counters, window sills, facias and similar locations of required size,approved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</si>
  <si>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r>
      <t xml:space="preserve">Area of slab over 0.50 sqm </t>
    </r>
    <r>
      <rPr>
        <b/>
        <sz val="12"/>
        <rFont val="Bookman Old Style"/>
        <family val="1"/>
      </rPr>
      <t>(8.2.2.2)</t>
    </r>
  </si>
  <si>
    <t xml:space="preserve">Grouting of holes </t>
  </si>
  <si>
    <t xml:space="preserve"> 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t>
  </si>
  <si>
    <r>
      <t xml:space="preserve">Powder coated aluminium (minimum thickness of powder coating 50 micron)  </t>
    </r>
    <r>
      <rPr>
        <b/>
        <sz val="12"/>
        <rFont val="Bookman Old Style"/>
        <family val="1"/>
      </rPr>
      <t>(21.1.2.2)</t>
    </r>
  </si>
  <si>
    <r>
      <t xml:space="preserve">  Pre-laminated particle board with decorative lamination on both sides </t>
    </r>
    <r>
      <rPr>
        <b/>
        <sz val="12"/>
        <rFont val="Bookman Old Style"/>
        <family val="1"/>
      </rPr>
      <t>(21.2.2)</t>
    </r>
  </si>
  <si>
    <t xml:space="preserve"> Providing and fixing glazing in aluminium door, window, ventilator shutters and partitions etc. with EPDM rubber / neoprene gasket  etc. complete as per the architectural drawings and the directions of engineer-in-charge.
(Cost of aluminium snap beading shall be paid in basic item): </t>
  </si>
  <si>
    <r>
      <t xml:space="preserve">   With float glass panes of 5.50 mm thickness  </t>
    </r>
    <r>
      <rPr>
        <b/>
        <sz val="12"/>
        <rFont val="Bookman Old Style"/>
        <family val="1"/>
      </rPr>
      <t>(21.3.2)</t>
    </r>
  </si>
  <si>
    <t xml:space="preserve"> Providing and fixing aluminium handles, ISI marked, anodised (anodic coating not less than grade AC 10 as per IS : 1868) transparent or dyed to required colour or shade, with necessary screws etc. complete : </t>
  </si>
  <si>
    <r>
      <t xml:space="preserve">   125 mm   </t>
    </r>
    <r>
      <rPr>
        <b/>
        <sz val="12"/>
        <rFont val="Bookman Old Style"/>
        <family val="1"/>
      </rPr>
      <t>(9.100.1)</t>
    </r>
  </si>
  <si>
    <r>
      <t xml:space="preserve">250x10 mm    </t>
    </r>
    <r>
      <rPr>
        <b/>
        <sz val="12"/>
        <rFont val="Bookman Old Style"/>
        <family val="1"/>
      </rPr>
      <t>(9.97.2)</t>
    </r>
  </si>
  <si>
    <r>
      <t xml:space="preserve"> Providing and fixing 100mm brass locks (best make of approved quality) for aluminium doors including necessary cutting and making good etc. complete. </t>
    </r>
    <r>
      <rPr>
        <b/>
        <sz val="12"/>
        <rFont val="Bookman Old Style"/>
        <family val="1"/>
      </rPr>
      <t>(21.13)</t>
    </r>
  </si>
  <si>
    <r>
      <t>Providing and fixing aluminium extruded section body tubular type universal hydraulic door closer (having brand logo with ISI, IS : 3564, embossed on the body, door weight upto 36 kg to 80 kg and door width from 701 mm to 1000 mm), with double speed adjustment with necessary accessories and screws etc. complete.</t>
    </r>
    <r>
      <rPr>
        <b/>
        <sz val="12"/>
        <rFont val="Bookman Old Style"/>
        <family val="1"/>
      </rPr>
      <t>(9.84)</t>
    </r>
  </si>
  <si>
    <r>
      <t xml:space="preserve">Twin rubber stopper </t>
    </r>
    <r>
      <rPr>
        <b/>
        <sz val="12"/>
        <rFont val="Bookman Old Style"/>
        <family val="1"/>
      </rPr>
      <t>(9.101.2)</t>
    </r>
  </si>
  <si>
    <r>
      <t xml:space="preserve">Ridges plain (500 - 600mm) </t>
    </r>
    <r>
      <rPr>
        <b/>
        <sz val="12"/>
        <rFont val="Bookman Old Style"/>
        <family val="1"/>
      </rPr>
      <t>(12.51.1)</t>
    </r>
  </si>
  <si>
    <r>
      <t>Carriage of malba</t>
    </r>
    <r>
      <rPr>
        <b/>
        <sz val="12"/>
        <rFont val="Bookman Old Style"/>
        <family val="1"/>
      </rPr>
      <t xml:space="preserve"> (approved rate) </t>
    </r>
  </si>
  <si>
    <t>sqm</t>
  </si>
  <si>
    <t>Mtr.</t>
  </si>
  <si>
    <t>trip</t>
  </si>
  <si>
    <t>Grouting of holes with mungo chemical in existing slab for mono litic bonding with R.C.C. band  after making holes by drill in existing slab including all material and labour.</t>
  </si>
  <si>
    <t>Name of Work:   Construction of light weight structure above right side of mess hall in Limbdi Hostel, IIT (BHU), Varanasi.</t>
  </si>
  <si>
    <t xml:space="preserve"> Providing and fixing of 100 mm thick Puff Panel both side PPGI 0.5 mm thick Puff Panel colour RAL9002), Puff density 40 kg+2/m3, with camlock &amp; Tounge &amp; Groove system for wall. Including all fixtures &amp; grout material.</t>
  </si>
  <si>
    <t xml:space="preserve"> Providing and fixing 70 mm thick ( 35 mm in over all + 35 mm in corrugated area ) ± 5mm corrugated Puff Panel in sandwich style both side 0.50 mm thick PPGI color RAL - 9002 sheet with zinc coating 120 grams per sqm as IS : 277 &amp; Puff between sheets, of density 40 kg ± 2kg/cum, with tounge &amp; groove system including all fixtures &amp; grout material.  </t>
  </si>
  <si>
    <r>
      <t>Providing and fixing precoated galvanized iron profile sheets (size, shape and pitch of corrugation as approved by Engineer-in-charge ) 0.50 mm (+0.05% ) total coated thickness  with  Zinc coating 120 grams per sqm as per IS:277 in 240 mpa steel grade, 5-7 microns epoxy primer on both side of the sheet and polyster top coat 15-18 microns. Sheet should have protective guard film of 25 microns minimum to avoid scratches duing transporation and should be supplied in single length upto 12 metre or as desired by Engineer-in-charge. The sheet shall be fixing using self drilling / self tapping screws of size (5.5 x 55mm) with EPDM seal, complete upto any pitch in horizontal/vertical or curved surfaces, excluding the cost of purlins, rafters and trusses and including cutting to size and shape wherever required.</t>
    </r>
    <r>
      <rPr>
        <b/>
        <sz val="12"/>
        <color indexed="8"/>
        <rFont val="Bookman Old Style"/>
        <family val="1"/>
      </rPr>
      <t>(12.50)</t>
    </r>
  </si>
  <si>
    <r>
      <t xml:space="preserve">   2 mm thick flat </t>
    </r>
    <r>
      <rPr>
        <b/>
        <sz val="12"/>
        <rFont val="Bookman Old Style"/>
        <family val="1"/>
      </rPr>
      <t>(12.47.2)</t>
    </r>
  </si>
  <si>
    <t>Providing and fixing precoated galvanised steel sheet roofing
accessories 0.50 mm (+ 0.05 %) total coated thickness, Zinc coating 120 grams per sqm as per IS: 277, in 240 mpa steel grade, 5-7 microns epoxy primer on both side of the sheet and polyester top coat 15-18 microns using self drilling/ self tapping screws complete :</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</si>
  <si>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</si>
  <si>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 xml:space="preserve">Providing and fixing aluminium hanging floor door stopper, ISI marked, anodised (anodic coating not less than grade AC 10 as per IS : 1868) transparent or dyed to required colour and shade, with necessary screws etc. complete. </t>
  </si>
  <si>
    <t xml:space="preserve">Providing and fixing aluminium tower bolts, ISI marked, anodised (anodic coating not less than grade AC 10 as per IS : 1868 ) transparent or dyed to required colour or shade, with necessary screws etc. complete : </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</si>
  <si>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</si>
  <si>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Contract No:  IIT(BHU)/IWD/CT/80/2018-19/2296 dated 17.11.2018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</si>
</sst>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Bookman Old Style"/>
      <family val="1"/>
    </font>
    <font>
      <b/>
      <sz val="12"/>
      <name val="Bookman Old Style"/>
      <family val="1"/>
    </font>
    <font>
      <b/>
      <sz val="12"/>
      <color indexed="8"/>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sz val="11"/>
      <color indexed="16"/>
      <name val="Arial"/>
      <family val="2"/>
    </font>
    <font>
      <b/>
      <sz val="11"/>
      <color indexed="18"/>
      <name val="Arial"/>
      <family val="2"/>
    </font>
    <font>
      <sz val="11"/>
      <color indexed="31"/>
      <name val="Arial"/>
      <family val="2"/>
    </font>
    <font>
      <b/>
      <sz val="12"/>
      <color indexed="16"/>
      <name val="Arial"/>
      <family val="2"/>
    </font>
    <font>
      <b/>
      <sz val="14"/>
      <color indexed="57"/>
      <name val="Arial"/>
      <family val="2"/>
    </font>
    <font>
      <i/>
      <sz val="11"/>
      <color indexed="8"/>
      <name val="Calibri"/>
      <family val="2"/>
    </font>
    <font>
      <b/>
      <i/>
      <sz val="11"/>
      <color indexed="8"/>
      <name val="Calibri"/>
      <family val="2"/>
    </font>
    <font>
      <sz val="12"/>
      <color indexed="8"/>
      <name val="Bookman Old Style"/>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sz val="11"/>
      <color rgb="FF800000"/>
      <name val="Arial"/>
      <family val="2"/>
    </font>
    <font>
      <b/>
      <sz val="11"/>
      <color rgb="FF000066"/>
      <name val="Arial"/>
      <family val="2"/>
    </font>
    <font>
      <sz val="11"/>
      <color theme="4" tint="0.7999799847602844"/>
      <name val="Arial"/>
      <family val="2"/>
    </font>
    <font>
      <b/>
      <sz val="12"/>
      <color rgb="FF800000"/>
      <name val="Arial"/>
      <family val="2"/>
    </font>
    <font>
      <b/>
      <sz val="14"/>
      <color theme="6" tint="-0.4999699890613556"/>
      <name val="Arial"/>
      <family val="2"/>
    </font>
    <font>
      <i/>
      <sz val="11"/>
      <color theme="1"/>
      <name val="Calibri"/>
      <family val="2"/>
    </font>
    <font>
      <b/>
      <i/>
      <sz val="11"/>
      <color theme="1"/>
      <name val="Calibri"/>
      <family val="2"/>
    </font>
    <font>
      <sz val="12"/>
      <color theme="1"/>
      <name val="Bookman Old Style"/>
      <family val="1"/>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5">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3" fillId="0" borderId="0" xfId="57" applyNumberFormat="1" applyFont="1" applyFill="1">
      <alignment/>
      <protection/>
    </xf>
    <xf numFmtId="0" fontId="64" fillId="0" borderId="0" xfId="57" applyNumberFormat="1" applyFont="1" applyFill="1">
      <alignment/>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2" fillId="0" borderId="10" xfId="57" applyNumberFormat="1" applyFont="1" applyFill="1" applyBorder="1" applyAlignment="1" applyProtection="1">
      <alignment horizontal="center" vertical="top" wrapText="1"/>
      <protection locked="0"/>
    </xf>
    <xf numFmtId="0" fontId="11" fillId="0" borderId="10" xfId="0" applyFont="1" applyFill="1" applyBorder="1" applyAlignment="1">
      <alignment horizontal="center" vertical="top" wrapText="1"/>
    </xf>
    <xf numFmtId="10" fontId="67" fillId="33" borderId="10" xfId="64" applyNumberFormat="1" applyFont="1" applyFill="1" applyBorder="1" applyAlignment="1" applyProtection="1">
      <alignment horizontal="center" vertical="top"/>
      <protection locked="0"/>
    </xf>
    <xf numFmtId="0" fontId="11" fillId="0" borderId="10" xfId="0" applyFont="1" applyFill="1" applyBorder="1" applyAlignment="1">
      <alignment horizontal="center" vertical="top" wrapText="1" shrinkToFit="1"/>
    </xf>
    <xf numFmtId="0" fontId="2" fillId="0" borderId="10" xfId="59" applyNumberFormat="1" applyFont="1" applyFill="1" applyBorder="1" applyAlignment="1">
      <alignment horizontal="center" vertical="top" wrapText="1"/>
      <protection/>
    </xf>
    <xf numFmtId="0" fontId="3" fillId="0" borderId="11" xfId="59" applyNumberFormat="1" applyFont="1" applyFill="1" applyBorder="1" applyAlignment="1" applyProtection="1">
      <alignment horizontal="center" vertical="top" wrapText="1"/>
      <protection/>
    </xf>
    <xf numFmtId="0" fontId="3" fillId="0" borderId="10" xfId="59" applyNumberFormat="1" applyFont="1" applyFill="1" applyBorder="1" applyAlignment="1">
      <alignment horizontal="center" vertical="top"/>
      <protection/>
    </xf>
    <xf numFmtId="0" fontId="2" fillId="0" borderId="10" xfId="57" applyNumberFormat="1" applyFont="1" applyFill="1" applyBorder="1" applyAlignment="1">
      <alignment horizontal="justify" vertical="top" wrapText="1"/>
      <protection/>
    </xf>
    <xf numFmtId="0" fontId="3" fillId="0" borderId="0" xfId="57" applyNumberFormat="1" applyFont="1" applyFill="1" applyAlignment="1">
      <alignment horizontal="center" vertical="top"/>
      <protection/>
    </xf>
    <xf numFmtId="0" fontId="0" fillId="0" borderId="0" xfId="57" applyNumberFormat="1" applyFont="1" applyFill="1" applyAlignment="1">
      <alignment horizontal="center" vertical="top"/>
      <protection/>
    </xf>
    <xf numFmtId="0" fontId="68" fillId="0" borderId="10" xfId="59" applyNumberFormat="1" applyFont="1" applyFill="1" applyBorder="1" applyAlignment="1">
      <alignment horizontal="center" vertical="top" wrapText="1"/>
      <protection/>
    </xf>
    <xf numFmtId="164" fontId="3" fillId="0" borderId="10" xfId="59" applyNumberFormat="1" applyFont="1" applyFill="1" applyBorder="1" applyAlignment="1">
      <alignment horizontal="center" vertical="top"/>
      <protection/>
    </xf>
    <xf numFmtId="2" fontId="11" fillId="0" borderId="10" xfId="0" applyNumberFormat="1" applyFont="1" applyFill="1" applyBorder="1" applyAlignment="1">
      <alignment horizontal="center" vertical="top" wrapText="1"/>
    </xf>
    <xf numFmtId="0" fontId="2" fillId="0" borderId="10" xfId="57" applyNumberFormat="1" applyFont="1" applyFill="1" applyBorder="1" applyAlignment="1" applyProtection="1">
      <alignment horizontal="center" vertical="top"/>
      <protection/>
    </xf>
    <xf numFmtId="0" fontId="3" fillId="0" borderId="10" xfId="57" applyNumberFormat="1" applyFont="1" applyFill="1" applyBorder="1" applyAlignment="1">
      <alignment horizontal="center" vertical="top"/>
      <protection/>
    </xf>
    <xf numFmtId="0" fontId="2" fillId="0" borderId="10" xfId="57" applyNumberFormat="1" applyFont="1" applyFill="1" applyBorder="1" applyAlignment="1" applyProtection="1">
      <alignment horizontal="center" vertical="top"/>
      <protection locked="0"/>
    </xf>
    <xf numFmtId="0" fontId="3" fillId="0" borderId="10" xfId="57" applyNumberFormat="1" applyFont="1" applyFill="1" applyBorder="1" applyAlignment="1" applyProtection="1">
      <alignment horizontal="center" vertical="top"/>
      <protection/>
    </xf>
    <xf numFmtId="0" fontId="2" fillId="0" borderId="10" xfId="59" applyNumberFormat="1" applyFont="1" applyFill="1" applyBorder="1" applyAlignment="1">
      <alignment horizontal="center" vertical="top"/>
      <protection/>
    </xf>
    <xf numFmtId="164" fontId="2" fillId="0" borderId="10" xfId="59" applyNumberFormat="1" applyFont="1" applyFill="1" applyBorder="1" applyAlignment="1">
      <alignment horizontal="center" vertical="top"/>
      <protection/>
    </xf>
    <xf numFmtId="0" fontId="3" fillId="0" borderId="10" xfId="59" applyNumberFormat="1" applyFont="1" applyFill="1" applyBorder="1" applyAlignment="1">
      <alignment horizontal="center" vertical="top" wrapText="1"/>
      <protection/>
    </xf>
    <xf numFmtId="166" fontId="3" fillId="0" borderId="10" xfId="59" applyNumberFormat="1" applyFont="1" applyFill="1" applyBorder="1" applyAlignment="1">
      <alignment horizontal="center" vertical="top"/>
      <protection/>
    </xf>
    <xf numFmtId="0" fontId="2" fillId="33" borderId="10" xfId="57" applyNumberFormat="1" applyFont="1" applyFill="1" applyBorder="1" applyAlignment="1" applyProtection="1">
      <alignment horizontal="center" vertical="top"/>
      <protection locked="0"/>
    </xf>
    <xf numFmtId="2" fontId="2" fillId="0" borderId="10" xfId="59" applyNumberFormat="1" applyFont="1" applyFill="1" applyBorder="1" applyAlignment="1">
      <alignment horizontal="center" vertical="top"/>
      <protection/>
    </xf>
    <xf numFmtId="2" fontId="2" fillId="0" borderId="10" xfId="58" applyNumberFormat="1" applyFont="1" applyFill="1" applyBorder="1" applyAlignment="1">
      <alignment horizontal="center" vertical="top"/>
      <protection/>
    </xf>
    <xf numFmtId="2" fontId="11" fillId="0" borderId="10" xfId="0" applyNumberFormat="1" applyFont="1" applyFill="1" applyBorder="1" applyAlignment="1">
      <alignment horizontal="center" vertical="top" wrapText="1" shrinkToFit="1"/>
    </xf>
    <xf numFmtId="0" fontId="6" fillId="0" borderId="10" xfId="59" applyNumberFormat="1" applyFont="1" applyFill="1" applyBorder="1" applyAlignment="1">
      <alignment horizontal="center" vertical="top"/>
      <protection/>
    </xf>
    <xf numFmtId="2" fontId="6" fillId="0" borderId="10" xfId="59" applyNumberFormat="1" applyFont="1" applyFill="1" applyBorder="1" applyAlignment="1">
      <alignment horizontal="center" vertical="top"/>
      <protection/>
    </xf>
    <xf numFmtId="0" fontId="69" fillId="0" borderId="10" xfId="57" applyNumberFormat="1" applyFont="1" applyFill="1" applyBorder="1" applyAlignment="1" applyProtection="1">
      <alignment horizontal="center" vertical="top"/>
      <protection/>
    </xf>
    <xf numFmtId="0" fontId="14" fillId="0" borderId="10" xfId="59" applyNumberFormat="1" applyFont="1" applyFill="1" applyBorder="1" applyAlignment="1" applyProtection="1">
      <alignment horizontal="center" vertical="top" wrapText="1"/>
      <protection locked="0"/>
    </xf>
    <xf numFmtId="0" fontId="70" fillId="33" borderId="10" xfId="59" applyNumberFormat="1" applyFont="1" applyFill="1" applyBorder="1" applyAlignment="1" applyProtection="1">
      <alignment horizontal="center" vertical="top" wrapText="1"/>
      <protection locked="0"/>
    </xf>
    <xf numFmtId="0" fontId="69" fillId="0" borderId="10" xfId="59" applyNumberFormat="1" applyFont="1" applyFill="1" applyBorder="1" applyAlignment="1">
      <alignment horizontal="center" vertical="top"/>
      <protection/>
    </xf>
    <xf numFmtId="0" fontId="13" fillId="0" borderId="10" xfId="59" applyNumberFormat="1" applyFont="1" applyFill="1" applyBorder="1" applyAlignment="1" applyProtection="1">
      <alignment horizontal="center" vertical="top" wrapText="1"/>
      <protection locked="0"/>
    </xf>
    <xf numFmtId="0" fontId="13" fillId="0" borderId="10" xfId="64" applyNumberFormat="1" applyFont="1" applyFill="1" applyBorder="1" applyAlignment="1" applyProtection="1">
      <alignment horizontal="center" vertical="top" wrapText="1"/>
      <protection locked="0"/>
    </xf>
    <xf numFmtId="0" fontId="14" fillId="0" borderId="10" xfId="59" applyNumberFormat="1" applyFont="1" applyFill="1" applyBorder="1" applyAlignment="1" applyProtection="1">
      <alignment horizontal="center" vertical="top" wrapText="1"/>
      <protection/>
    </xf>
    <xf numFmtId="2" fontId="71" fillId="0" borderId="10" xfId="59" applyNumberFormat="1" applyFont="1" applyFill="1" applyBorder="1" applyAlignment="1">
      <alignment horizontal="center" vertical="top"/>
      <protection/>
    </xf>
    <xf numFmtId="0" fontId="0" fillId="0" borderId="0" xfId="57" applyNumberFormat="1" applyFill="1" applyAlignment="1">
      <alignment horizontal="center" vertical="top"/>
      <protection/>
    </xf>
    <xf numFmtId="0" fontId="11" fillId="0" borderId="0" xfId="59" applyNumberFormat="1" applyFill="1" applyAlignment="1">
      <alignment horizontal="center" vertical="top"/>
      <protection/>
    </xf>
    <xf numFmtId="0" fontId="3" fillId="0" borderId="0" xfId="57" applyNumberFormat="1" applyFont="1" applyFill="1" applyBorder="1" applyAlignment="1">
      <alignment horizontal="left" vertical="top"/>
      <protection/>
    </xf>
    <xf numFmtId="0" fontId="64" fillId="0" borderId="0" xfId="57" applyNumberFormat="1" applyFont="1" applyFill="1" applyBorder="1" applyAlignment="1" applyProtection="1">
      <alignment horizontal="left" vertical="top"/>
      <protection locked="0"/>
    </xf>
    <xf numFmtId="0" fontId="64" fillId="0" borderId="0" xfId="57" applyNumberFormat="1" applyFont="1" applyFill="1" applyBorder="1" applyAlignment="1">
      <alignment horizontal="left" vertical="top"/>
      <protection/>
    </xf>
    <xf numFmtId="0" fontId="72" fillId="0" borderId="0" xfId="59" applyNumberFormat="1" applyFont="1" applyFill="1" applyBorder="1" applyAlignment="1" applyProtection="1">
      <alignment horizontal="left" vertical="top"/>
      <protection/>
    </xf>
    <xf numFmtId="0" fontId="73" fillId="0" borderId="0" xfId="59" applyNumberFormat="1" applyFont="1" applyFill="1" applyBorder="1" applyAlignment="1" applyProtection="1">
      <alignment horizontal="left" vertical="top"/>
      <protection/>
    </xf>
    <xf numFmtId="0" fontId="2" fillId="0" borderId="0" xfId="57" applyNumberFormat="1" applyFont="1" applyFill="1" applyBorder="1" applyAlignment="1">
      <alignment horizontal="left" vertical="top"/>
      <protection/>
    </xf>
    <xf numFmtId="0" fontId="17" fillId="0" borderId="10" xfId="0" applyFont="1" applyBorder="1" applyAlignment="1">
      <alignment horizontal="center" vertical="justify" wrapText="1"/>
    </xf>
    <xf numFmtId="0" fontId="74" fillId="0" borderId="10" xfId="0" applyFont="1" applyBorder="1" applyAlignment="1">
      <alignment horizontal="center" vertical="top"/>
    </xf>
    <xf numFmtId="0" fontId="17" fillId="0" borderId="10" xfId="0" applyNumberFormat="1" applyFont="1" applyBorder="1" applyAlignment="1">
      <alignment horizontal="left" vertical="justify" wrapText="1" shrinkToFit="1"/>
    </xf>
    <xf numFmtId="0" fontId="17" fillId="0" borderId="10" xfId="0" applyFont="1" applyBorder="1" applyAlignment="1">
      <alignment horizontal="left" vertical="justify" wrapText="1" shrinkToFit="1"/>
    </xf>
    <xf numFmtId="0" fontId="73" fillId="0" borderId="0" xfId="59" applyNumberFormat="1" applyFont="1" applyFill="1" applyBorder="1" applyAlignment="1" applyProtection="1">
      <alignment horizontal="justify" vertical="top" wrapText="1"/>
      <protection/>
    </xf>
    <xf numFmtId="0" fontId="3" fillId="0" borderId="0" xfId="57" applyNumberFormat="1" applyFont="1" applyFill="1" applyBorder="1" applyAlignment="1">
      <alignment horizontal="justify" vertical="top" wrapText="1"/>
      <protection/>
    </xf>
    <xf numFmtId="0" fontId="17" fillId="0" borderId="10" xfId="0" applyNumberFormat="1" applyFont="1" applyBorder="1" applyAlignment="1">
      <alignment horizontal="justify" vertical="top" wrapText="1" shrinkToFit="1"/>
    </xf>
    <xf numFmtId="0" fontId="17" fillId="0" borderId="10" xfId="0" applyFont="1" applyBorder="1" applyAlignment="1">
      <alignment horizontal="justify" vertical="top" wrapText="1"/>
    </xf>
    <xf numFmtId="0" fontId="17" fillId="0" borderId="10" xfId="0" applyFont="1" applyBorder="1" applyAlignment="1">
      <alignment horizontal="justify" vertical="top" wrapText="1" shrinkToFit="1"/>
    </xf>
    <xf numFmtId="0" fontId="2" fillId="0" borderId="10" xfId="59" applyNumberFormat="1" applyFont="1" applyFill="1" applyBorder="1" applyAlignment="1">
      <alignment horizontal="justify" vertical="top" wrapText="1"/>
      <protection/>
    </xf>
    <xf numFmtId="0" fontId="3" fillId="0" borderId="0" xfId="57" applyNumberFormat="1" applyFont="1" applyFill="1" applyAlignment="1">
      <alignment horizontal="justify" vertical="top" wrapText="1"/>
      <protection/>
    </xf>
    <xf numFmtId="0" fontId="0" fillId="0" borderId="0" xfId="57" applyNumberFormat="1" applyFill="1" applyAlignment="1">
      <alignment horizontal="justify" vertical="top" wrapText="1"/>
      <protection/>
    </xf>
    <xf numFmtId="0" fontId="3" fillId="0" borderId="10" xfId="57" applyNumberFormat="1" applyFont="1" applyFill="1" applyBorder="1" applyAlignment="1">
      <alignment horizontal="center" vertical="center" wrapText="1"/>
      <protection/>
    </xf>
    <xf numFmtId="0" fontId="2" fillId="0" borderId="10" xfId="57" applyNumberFormat="1" applyFont="1" applyFill="1" applyBorder="1" applyAlignment="1">
      <alignment horizontal="center" vertical="center" wrapText="1"/>
      <protection/>
    </xf>
    <xf numFmtId="0" fontId="3" fillId="0" borderId="0" xfId="57" applyNumberFormat="1" applyFont="1" applyFill="1" applyAlignment="1">
      <alignment horizontal="center" vertical="center"/>
      <protection/>
    </xf>
    <xf numFmtId="0" fontId="64" fillId="0" borderId="0" xfId="57" applyNumberFormat="1" applyFont="1" applyFill="1" applyAlignment="1">
      <alignment horizontal="center" vertical="center"/>
      <protection/>
    </xf>
    <xf numFmtId="0" fontId="17" fillId="34" borderId="10" xfId="0" applyFont="1" applyFill="1" applyBorder="1" applyAlignment="1">
      <alignment horizontal="center" vertical="justify" wrapText="1"/>
    </xf>
    <xf numFmtId="0" fontId="17" fillId="34" borderId="10" xfId="0" applyNumberFormat="1" applyFont="1" applyFill="1" applyBorder="1" applyAlignment="1">
      <alignment horizontal="justify" vertical="top" wrapText="1" shrinkToFit="1"/>
    </xf>
    <xf numFmtId="0" fontId="74" fillId="0" borderId="10" xfId="0" applyFont="1" applyBorder="1" applyAlignment="1">
      <alignment horizontal="center" vertical="justify"/>
    </xf>
    <xf numFmtId="0" fontId="74" fillId="0" borderId="10" xfId="0" applyFont="1" applyBorder="1" applyAlignment="1">
      <alignment horizontal="justify" vertical="top" wrapText="1"/>
    </xf>
    <xf numFmtId="0" fontId="74" fillId="0" borderId="10" xfId="0" applyFont="1" applyBorder="1" applyAlignment="1">
      <alignment horizontal="center"/>
    </xf>
    <xf numFmtId="0" fontId="74" fillId="0" borderId="10" xfId="0" applyFont="1" applyBorder="1" applyAlignment="1">
      <alignment/>
    </xf>
    <xf numFmtId="0" fontId="18" fillId="0" borderId="10" xfId="0" applyFont="1" applyBorder="1" applyAlignment="1">
      <alignment horizontal="justify" vertical="top"/>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top" wrapText="1"/>
      <protection/>
    </xf>
    <xf numFmtId="0" fontId="6" fillId="0" borderId="10"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top" wrapText="1"/>
      <protection/>
    </xf>
    <xf numFmtId="0" fontId="65" fillId="0" borderId="14" xfId="57" applyNumberFormat="1" applyFont="1" applyFill="1" applyBorder="1" applyAlignment="1" applyProtection="1">
      <alignment horizontal="center" vertical="top" wrapText="1"/>
      <protection locked="0"/>
    </xf>
    <xf numFmtId="0" fontId="2" fillId="33" borderId="11" xfId="59" applyNumberFormat="1" applyFont="1" applyFill="1" applyBorder="1" applyAlignment="1" applyProtection="1">
      <alignment horizontal="center" vertical="top"/>
      <protection locked="0"/>
    </xf>
    <xf numFmtId="0" fontId="2" fillId="0" borderId="12" xfId="59" applyNumberFormat="1" applyFont="1" applyFill="1" applyBorder="1" applyAlignment="1" applyProtection="1">
      <alignment horizontal="center" vertical="top"/>
      <protection locked="0"/>
    </xf>
    <xf numFmtId="0" fontId="2" fillId="0" borderId="13" xfId="59" applyNumberFormat="1" applyFont="1" applyFill="1" applyBorder="1" applyAlignment="1" applyProtection="1">
      <alignment horizontal="center"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1571625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IWD-Final\Morvi%20Hostel\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IWD-Final\Morvi%20Hostel\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81"/>
  <sheetViews>
    <sheetView showGridLines="0" zoomScale="85" zoomScaleNormal="85" zoomScalePageLayoutView="0" workbookViewId="0" topLeftCell="A1">
      <selection activeCell="B8" sqref="B8:BC8"/>
    </sheetView>
  </sheetViews>
  <sheetFormatPr defaultColWidth="9.140625" defaultRowHeight="15"/>
  <cols>
    <col min="1" max="1" width="23.7109375" style="27" customWidth="1"/>
    <col min="2" max="2" width="84.00390625" style="72" customWidth="1"/>
    <col min="3" max="3" width="23.421875" style="53" hidden="1" customWidth="1"/>
    <col min="4" max="4" width="15.140625" style="53" customWidth="1"/>
    <col min="5" max="5" width="14.140625" style="53" customWidth="1"/>
    <col min="6" max="6" width="15.57421875" style="53" customWidth="1"/>
    <col min="7" max="7" width="14.140625" style="53" hidden="1" customWidth="1"/>
    <col min="8" max="10" width="12.140625" style="53" hidden="1" customWidth="1"/>
    <col min="11" max="11" width="19.57421875" style="53" hidden="1" customWidth="1"/>
    <col min="12" max="12" width="14.28125" style="53" hidden="1" customWidth="1"/>
    <col min="13" max="13" width="17.421875" style="53" hidden="1"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1.7109375" style="53" customWidth="1"/>
    <col min="54" max="54" width="18.8515625" style="53" hidden="1" customWidth="1"/>
    <col min="55" max="55" width="50.140625" style="53" customWidth="1"/>
    <col min="56" max="238" width="9.140625" style="16" customWidth="1"/>
    <col min="239" max="243" width="9.140625" style="17" customWidth="1"/>
    <col min="244" max="16384" width="9.140625" style="16" customWidth="1"/>
  </cols>
  <sheetData>
    <row r="1" spans="1:243" s="1" customFormat="1" ht="27" customHeight="1">
      <c r="A1" s="88" t="str">
        <f>B2&amp;" BoQ"</f>
        <v>Percentage BoQ</v>
      </c>
      <c r="B1" s="88"/>
      <c r="C1" s="88"/>
      <c r="D1" s="88"/>
      <c r="E1" s="88"/>
      <c r="F1" s="88"/>
      <c r="G1" s="88"/>
      <c r="H1" s="88"/>
      <c r="I1" s="88"/>
      <c r="J1" s="88"/>
      <c r="K1" s="88"/>
      <c r="L1" s="88"/>
      <c r="M1" s="55"/>
      <c r="N1" s="55"/>
      <c r="O1" s="56"/>
      <c r="P1" s="56"/>
      <c r="Q1" s="57"/>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IE1" s="2"/>
      <c r="IF1" s="2"/>
      <c r="IG1" s="2"/>
      <c r="IH1" s="2"/>
      <c r="II1" s="2"/>
    </row>
    <row r="2" spans="1:55" s="1" customFormat="1" ht="25.5" customHeight="1" hidden="1">
      <c r="A2" s="58" t="s">
        <v>3</v>
      </c>
      <c r="B2" s="65" t="s">
        <v>41</v>
      </c>
      <c r="C2" s="59" t="s">
        <v>4</v>
      </c>
      <c r="D2" s="59" t="s">
        <v>5</v>
      </c>
      <c r="E2" s="59" t="s">
        <v>6</v>
      </c>
      <c r="F2" s="55"/>
      <c r="G2" s="55"/>
      <c r="H2" s="55"/>
      <c r="I2" s="55"/>
      <c r="J2" s="60"/>
      <c r="K2" s="60"/>
      <c r="L2" s="60"/>
      <c r="M2" s="55"/>
      <c r="N2" s="55"/>
      <c r="O2" s="56"/>
      <c r="P2" s="56"/>
      <c r="Q2" s="57"/>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row>
    <row r="3" spans="1:243" s="1" customFormat="1" ht="30" customHeight="1" hidden="1">
      <c r="A3" s="55" t="s">
        <v>46</v>
      </c>
      <c r="B3" s="66"/>
      <c r="C3" s="55" t="s">
        <v>45</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IE3" s="2"/>
      <c r="IF3" s="2"/>
      <c r="IG3" s="2"/>
      <c r="IH3" s="2"/>
      <c r="II3" s="2"/>
    </row>
    <row r="4" spans="1:243" s="3" customFormat="1" ht="30.75" customHeight="1">
      <c r="A4" s="89" t="s">
        <v>49</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4"/>
      <c r="IF4" s="4"/>
      <c r="IG4" s="4"/>
      <c r="IH4" s="4"/>
      <c r="II4" s="4"/>
    </row>
    <row r="5" spans="1:243" s="3" customFormat="1" ht="30.75" customHeight="1">
      <c r="A5" s="89" t="s">
        <v>114</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4"/>
      <c r="IF5" s="4"/>
      <c r="IG5" s="4"/>
      <c r="IH5" s="4"/>
      <c r="II5" s="4"/>
    </row>
    <row r="6" spans="1:243" s="3" customFormat="1" ht="30.75" customHeight="1">
      <c r="A6" s="89" t="s">
        <v>124</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4"/>
      <c r="IF6" s="4"/>
      <c r="IG6" s="4"/>
      <c r="IH6" s="4"/>
      <c r="II6" s="4"/>
    </row>
    <row r="7" spans="1:243" s="3" customFormat="1" ht="29.25" customHeight="1" hidden="1">
      <c r="A7" s="90" t="s">
        <v>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4"/>
      <c r="IF7" s="4"/>
      <c r="IG7" s="4"/>
      <c r="IH7" s="4"/>
      <c r="II7" s="4"/>
    </row>
    <row r="8" spans="1:243" s="5" customFormat="1" ht="58.5" customHeight="1">
      <c r="A8" s="23" t="s">
        <v>48</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6"/>
      <c r="IF8" s="6"/>
      <c r="IG8" s="6"/>
      <c r="IH8" s="6"/>
      <c r="II8" s="6"/>
    </row>
    <row r="9" spans="1:243" s="7" customFormat="1" ht="61.5" customHeight="1">
      <c r="A9" s="84" t="s">
        <v>8</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8"/>
      <c r="IF9" s="8"/>
      <c r="IG9" s="8"/>
      <c r="IH9" s="8"/>
      <c r="II9" s="8"/>
    </row>
    <row r="10" spans="1:243" s="9" customFormat="1" ht="18.75" customHeight="1">
      <c r="A10" s="11" t="s">
        <v>9</v>
      </c>
      <c r="B10" s="25"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0"/>
      <c r="IF10" s="10"/>
      <c r="IG10" s="10"/>
      <c r="IH10" s="10"/>
      <c r="II10" s="10"/>
    </row>
    <row r="11" spans="1:243" s="9" customFormat="1" ht="61.5" customHeight="1">
      <c r="A11" s="11" t="s">
        <v>0</v>
      </c>
      <c r="B11" s="25" t="s">
        <v>15</v>
      </c>
      <c r="C11" s="11" t="s">
        <v>1</v>
      </c>
      <c r="D11" s="11" t="s">
        <v>16</v>
      </c>
      <c r="E11" s="11" t="s">
        <v>17</v>
      </c>
      <c r="F11" s="11" t="s">
        <v>50</v>
      </c>
      <c r="G11" s="11"/>
      <c r="H11" s="11"/>
      <c r="I11" s="11" t="s">
        <v>18</v>
      </c>
      <c r="J11" s="11" t="s">
        <v>19</v>
      </c>
      <c r="K11" s="11" t="s">
        <v>20</v>
      </c>
      <c r="L11" s="11" t="s">
        <v>21</v>
      </c>
      <c r="M11" s="2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8" t="s">
        <v>51</v>
      </c>
      <c r="BB11" s="28" t="s">
        <v>30</v>
      </c>
      <c r="BC11" s="28" t="s">
        <v>31</v>
      </c>
      <c r="IE11" s="10"/>
      <c r="IF11" s="10"/>
      <c r="IG11" s="10"/>
      <c r="IH11" s="10"/>
      <c r="II11" s="10"/>
    </row>
    <row r="12" spans="1:243" s="75" customFormat="1" ht="15">
      <c r="A12" s="73">
        <v>1</v>
      </c>
      <c r="B12" s="11">
        <v>2</v>
      </c>
      <c r="C12" s="74">
        <v>3</v>
      </c>
      <c r="D12" s="74">
        <v>3</v>
      </c>
      <c r="E12" s="74">
        <v>4</v>
      </c>
      <c r="F12" s="74">
        <v>5</v>
      </c>
      <c r="G12" s="74">
        <v>7</v>
      </c>
      <c r="H12" s="74">
        <v>8</v>
      </c>
      <c r="I12" s="74">
        <v>9</v>
      </c>
      <c r="J12" s="74">
        <v>10</v>
      </c>
      <c r="K12" s="74">
        <v>11</v>
      </c>
      <c r="L12" s="74">
        <v>12</v>
      </c>
      <c r="M12" s="74">
        <v>13</v>
      </c>
      <c r="N12" s="74">
        <v>14</v>
      </c>
      <c r="O12" s="74">
        <v>15</v>
      </c>
      <c r="P12" s="74">
        <v>16</v>
      </c>
      <c r="Q12" s="74">
        <v>17</v>
      </c>
      <c r="R12" s="74">
        <v>18</v>
      </c>
      <c r="S12" s="74">
        <v>19</v>
      </c>
      <c r="T12" s="74">
        <v>20</v>
      </c>
      <c r="U12" s="74">
        <v>21</v>
      </c>
      <c r="V12" s="74">
        <v>22</v>
      </c>
      <c r="W12" s="74">
        <v>23</v>
      </c>
      <c r="X12" s="74">
        <v>24</v>
      </c>
      <c r="Y12" s="74">
        <v>25</v>
      </c>
      <c r="Z12" s="74">
        <v>26</v>
      </c>
      <c r="AA12" s="74">
        <v>27</v>
      </c>
      <c r="AB12" s="74">
        <v>28</v>
      </c>
      <c r="AC12" s="74">
        <v>29</v>
      </c>
      <c r="AD12" s="74">
        <v>30</v>
      </c>
      <c r="AE12" s="74">
        <v>31</v>
      </c>
      <c r="AF12" s="74">
        <v>32</v>
      </c>
      <c r="AG12" s="74">
        <v>33</v>
      </c>
      <c r="AH12" s="74">
        <v>34</v>
      </c>
      <c r="AI12" s="74">
        <v>35</v>
      </c>
      <c r="AJ12" s="74">
        <v>36</v>
      </c>
      <c r="AK12" s="74">
        <v>37</v>
      </c>
      <c r="AL12" s="74">
        <v>38</v>
      </c>
      <c r="AM12" s="74">
        <v>39</v>
      </c>
      <c r="AN12" s="74">
        <v>40</v>
      </c>
      <c r="AO12" s="74">
        <v>41</v>
      </c>
      <c r="AP12" s="74">
        <v>42</v>
      </c>
      <c r="AQ12" s="74">
        <v>43</v>
      </c>
      <c r="AR12" s="74">
        <v>44</v>
      </c>
      <c r="AS12" s="74">
        <v>45</v>
      </c>
      <c r="AT12" s="74">
        <v>46</v>
      </c>
      <c r="AU12" s="74">
        <v>47</v>
      </c>
      <c r="AV12" s="74">
        <v>48</v>
      </c>
      <c r="AW12" s="74">
        <v>49</v>
      </c>
      <c r="AX12" s="74">
        <v>50</v>
      </c>
      <c r="AY12" s="74">
        <v>51</v>
      </c>
      <c r="AZ12" s="74">
        <v>52</v>
      </c>
      <c r="BA12" s="74">
        <v>6</v>
      </c>
      <c r="BB12" s="74">
        <v>54</v>
      </c>
      <c r="BC12" s="74">
        <v>7</v>
      </c>
      <c r="IE12" s="76"/>
      <c r="IF12" s="76"/>
      <c r="IG12" s="76"/>
      <c r="IH12" s="76"/>
      <c r="II12" s="76"/>
    </row>
    <row r="13" spans="1:243" s="12" customFormat="1" ht="101.25" customHeight="1">
      <c r="A13" s="61">
        <v>1</v>
      </c>
      <c r="B13" s="69" t="s">
        <v>55</v>
      </c>
      <c r="C13" s="64" t="s">
        <v>55</v>
      </c>
      <c r="D13" s="29"/>
      <c r="E13" s="19"/>
      <c r="F13" s="30"/>
      <c r="G13" s="31"/>
      <c r="H13" s="31"/>
      <c r="I13" s="24"/>
      <c r="J13" s="32"/>
      <c r="K13" s="33"/>
      <c r="L13" s="33"/>
      <c r="M13" s="34"/>
      <c r="N13" s="33"/>
      <c r="O13" s="33"/>
      <c r="P13" s="18"/>
      <c r="Q13" s="33"/>
      <c r="R13" s="33"/>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5"/>
      <c r="BB13" s="36"/>
      <c r="BC13" s="37"/>
      <c r="IE13" s="13">
        <v>1</v>
      </c>
      <c r="IF13" s="13" t="s">
        <v>32</v>
      </c>
      <c r="IG13" s="13" t="s">
        <v>33</v>
      </c>
      <c r="IH13" s="13">
        <v>10</v>
      </c>
      <c r="II13" s="13" t="s">
        <v>34</v>
      </c>
    </row>
    <row r="14" spans="1:243" s="12" customFormat="1" ht="34.5" customHeight="1">
      <c r="A14" s="61">
        <v>1.01</v>
      </c>
      <c r="B14" s="69" t="s">
        <v>56</v>
      </c>
      <c r="C14" s="64" t="s">
        <v>56</v>
      </c>
      <c r="D14" s="38">
        <v>7</v>
      </c>
      <c r="E14" s="19" t="s">
        <v>53</v>
      </c>
      <c r="F14" s="30">
        <v>166.4</v>
      </c>
      <c r="G14" s="33"/>
      <c r="H14" s="31"/>
      <c r="I14" s="24" t="s">
        <v>36</v>
      </c>
      <c r="J14" s="32">
        <f aca="true" t="shared" si="0" ref="J14:J21">IF(I14="Less(-)",-1,1)</f>
        <v>1</v>
      </c>
      <c r="K14" s="33" t="s">
        <v>42</v>
      </c>
      <c r="L14" s="33" t="s">
        <v>6</v>
      </c>
      <c r="M14" s="39"/>
      <c r="N14" s="33"/>
      <c r="O14" s="33"/>
      <c r="P14" s="18"/>
      <c r="Q14" s="33"/>
      <c r="R14" s="33"/>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40">
        <f>total_amount_ba($B$2,$D$2,D14,F14,J14,K14,M14)</f>
        <v>1164.8</v>
      </c>
      <c r="BB14" s="41">
        <f>BA14+SUM(N14:AZ14)</f>
        <v>1164.8</v>
      </c>
      <c r="BC14" s="37" t="str">
        <f>SpellNumber(L14,BB14)</f>
        <v>INR  One Thousand One Hundred &amp; Sixty Four  and Paise Eighty Only</v>
      </c>
      <c r="IE14" s="13">
        <v>1.01</v>
      </c>
      <c r="IF14" s="13" t="s">
        <v>37</v>
      </c>
      <c r="IG14" s="13" t="s">
        <v>33</v>
      </c>
      <c r="IH14" s="13">
        <v>123.223</v>
      </c>
      <c r="II14" s="13" t="s">
        <v>35</v>
      </c>
    </row>
    <row r="15" spans="1:243" s="12" customFormat="1" ht="36" customHeight="1">
      <c r="A15" s="61">
        <v>2</v>
      </c>
      <c r="B15" s="69" t="s">
        <v>57</v>
      </c>
      <c r="C15" s="64" t="s">
        <v>58</v>
      </c>
      <c r="D15" s="38"/>
      <c r="E15" s="19"/>
      <c r="F15" s="30"/>
      <c r="G15" s="33"/>
      <c r="H15" s="31"/>
      <c r="I15" s="24" t="s">
        <v>36</v>
      </c>
      <c r="J15" s="32">
        <f t="shared" si="0"/>
        <v>1</v>
      </c>
      <c r="K15" s="33" t="s">
        <v>42</v>
      </c>
      <c r="L15" s="33" t="s">
        <v>6</v>
      </c>
      <c r="M15" s="39"/>
      <c r="N15" s="33"/>
      <c r="O15" s="33"/>
      <c r="P15" s="18"/>
      <c r="Q15" s="33"/>
      <c r="R15" s="33"/>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40"/>
      <c r="BB15" s="41"/>
      <c r="BC15" s="37"/>
      <c r="IE15" s="13">
        <v>1.01</v>
      </c>
      <c r="IF15" s="13" t="s">
        <v>37</v>
      </c>
      <c r="IG15" s="13" t="s">
        <v>33</v>
      </c>
      <c r="IH15" s="13">
        <v>123.223</v>
      </c>
      <c r="II15" s="13" t="s">
        <v>35</v>
      </c>
    </row>
    <row r="16" spans="1:243" s="12" customFormat="1" ht="36.75" customHeight="1">
      <c r="A16" s="61">
        <v>2.01</v>
      </c>
      <c r="B16" s="69" t="s">
        <v>58</v>
      </c>
      <c r="C16" s="64" t="s">
        <v>60</v>
      </c>
      <c r="D16" s="38">
        <v>1</v>
      </c>
      <c r="E16" s="21" t="s">
        <v>53</v>
      </c>
      <c r="F16" s="42">
        <v>4478.15</v>
      </c>
      <c r="G16" s="33"/>
      <c r="H16" s="31"/>
      <c r="I16" s="24" t="s">
        <v>36</v>
      </c>
      <c r="J16" s="32">
        <f t="shared" si="0"/>
        <v>1</v>
      </c>
      <c r="K16" s="33" t="s">
        <v>42</v>
      </c>
      <c r="L16" s="33" t="s">
        <v>6</v>
      </c>
      <c r="M16" s="39"/>
      <c r="N16" s="33"/>
      <c r="O16" s="33"/>
      <c r="P16" s="18"/>
      <c r="Q16" s="33"/>
      <c r="R16" s="33"/>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40">
        <f>total_amount_ba($B$2,$D$2,D16,F16,J16,K16,M16)</f>
        <v>4478.15</v>
      </c>
      <c r="BB16" s="41">
        <f>BA16+SUM(N16:AZ16)</f>
        <v>4478.15</v>
      </c>
      <c r="BC16" s="37" t="str">
        <f>SpellNumber(L16,BB16)</f>
        <v>INR  Four Thousand Four Hundred &amp; Seventy Eight  and Paise Fifteen Only</v>
      </c>
      <c r="IE16" s="13">
        <v>1.01</v>
      </c>
      <c r="IF16" s="13" t="s">
        <v>37</v>
      </c>
      <c r="IG16" s="13" t="s">
        <v>33</v>
      </c>
      <c r="IH16" s="13">
        <v>123.223</v>
      </c>
      <c r="II16" s="13" t="s">
        <v>35</v>
      </c>
    </row>
    <row r="17" spans="1:243" s="12" customFormat="1" ht="28.5" customHeight="1">
      <c r="A17" s="61">
        <v>3</v>
      </c>
      <c r="B17" s="69" t="s">
        <v>59</v>
      </c>
      <c r="C17" s="64" t="s">
        <v>62</v>
      </c>
      <c r="D17" s="38"/>
      <c r="E17" s="21"/>
      <c r="F17" s="42"/>
      <c r="G17" s="33"/>
      <c r="H17" s="31"/>
      <c r="I17" s="24" t="s">
        <v>36</v>
      </c>
      <c r="J17" s="32">
        <f t="shared" si="0"/>
        <v>1</v>
      </c>
      <c r="K17" s="33" t="s">
        <v>42</v>
      </c>
      <c r="L17" s="33" t="s">
        <v>6</v>
      </c>
      <c r="M17" s="39"/>
      <c r="N17" s="33"/>
      <c r="O17" s="33"/>
      <c r="P17" s="18"/>
      <c r="Q17" s="33"/>
      <c r="R17" s="33"/>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40">
        <f>total_amount_ba($B$2,$D$2,D17,F17,J17,K17,M17)</f>
        <v>0</v>
      </c>
      <c r="BB17" s="41">
        <f>BA17+SUM(N17:AZ17)</f>
        <v>0</v>
      </c>
      <c r="BC17" s="37" t="str">
        <f>SpellNumber(L17,BB17)</f>
        <v>INR Zero Only</v>
      </c>
      <c r="IE17" s="13">
        <v>1.01</v>
      </c>
      <c r="IF17" s="13" t="s">
        <v>37</v>
      </c>
      <c r="IG17" s="13" t="s">
        <v>33</v>
      </c>
      <c r="IH17" s="13">
        <v>123.223</v>
      </c>
      <c r="II17" s="13" t="s">
        <v>35</v>
      </c>
    </row>
    <row r="18" spans="1:243" s="12" customFormat="1" ht="39.75" customHeight="1">
      <c r="A18" s="61">
        <v>3.01</v>
      </c>
      <c r="B18" s="69" t="s">
        <v>60</v>
      </c>
      <c r="C18" s="64" t="s">
        <v>63</v>
      </c>
      <c r="D18" s="38">
        <v>9</v>
      </c>
      <c r="E18" s="21" t="s">
        <v>53</v>
      </c>
      <c r="F18" s="42">
        <v>997.05</v>
      </c>
      <c r="G18" s="33"/>
      <c r="H18" s="31"/>
      <c r="I18" s="24" t="s">
        <v>36</v>
      </c>
      <c r="J18" s="32">
        <f t="shared" si="0"/>
        <v>1</v>
      </c>
      <c r="K18" s="33" t="s">
        <v>42</v>
      </c>
      <c r="L18" s="33" t="s">
        <v>6</v>
      </c>
      <c r="M18" s="39"/>
      <c r="N18" s="33"/>
      <c r="O18" s="33"/>
      <c r="P18" s="18"/>
      <c r="Q18" s="33"/>
      <c r="R18" s="33"/>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40">
        <f>total_amount_ba($B$2,$D$2,D18,F18,J18,K18,M18)</f>
        <v>8973.45</v>
      </c>
      <c r="BB18" s="41">
        <f>BA18+SUM(N18:AZ18)</f>
        <v>8973.45</v>
      </c>
      <c r="BC18" s="37" t="str">
        <f>SpellNumber(L18,BB18)</f>
        <v>INR  Eight Thousand Nine Hundred &amp; Seventy Three  and Paise Forty Five Only</v>
      </c>
      <c r="IE18" s="13">
        <v>1.01</v>
      </c>
      <c r="IF18" s="13" t="s">
        <v>37</v>
      </c>
      <c r="IG18" s="13" t="s">
        <v>33</v>
      </c>
      <c r="IH18" s="13">
        <v>123.223</v>
      </c>
      <c r="II18" s="13" t="s">
        <v>35</v>
      </c>
    </row>
    <row r="19" spans="1:243" s="12" customFormat="1" ht="54" customHeight="1">
      <c r="A19" s="61">
        <v>4</v>
      </c>
      <c r="B19" s="69" t="s">
        <v>61</v>
      </c>
      <c r="C19" s="64" t="s">
        <v>65</v>
      </c>
      <c r="D19" s="38"/>
      <c r="E19" s="19"/>
      <c r="F19" s="30"/>
      <c r="G19" s="33"/>
      <c r="H19" s="31"/>
      <c r="I19" s="24" t="s">
        <v>36</v>
      </c>
      <c r="J19" s="32">
        <f t="shared" si="0"/>
        <v>1</v>
      </c>
      <c r="K19" s="33" t="s">
        <v>42</v>
      </c>
      <c r="L19" s="33" t="s">
        <v>6</v>
      </c>
      <c r="M19" s="39"/>
      <c r="N19" s="33"/>
      <c r="O19" s="33"/>
      <c r="P19" s="18"/>
      <c r="Q19" s="33"/>
      <c r="R19" s="33"/>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40"/>
      <c r="BB19" s="41"/>
      <c r="BC19" s="37"/>
      <c r="IE19" s="13">
        <v>1.01</v>
      </c>
      <c r="IF19" s="13" t="s">
        <v>37</v>
      </c>
      <c r="IG19" s="13" t="s">
        <v>33</v>
      </c>
      <c r="IH19" s="13">
        <v>123.223</v>
      </c>
      <c r="II19" s="13" t="s">
        <v>35</v>
      </c>
    </row>
    <row r="20" spans="1:243" s="12" customFormat="1" ht="39" customHeight="1">
      <c r="A20" s="61">
        <v>4.01</v>
      </c>
      <c r="B20" s="69" t="s">
        <v>62</v>
      </c>
      <c r="C20" s="64" t="s">
        <v>67</v>
      </c>
      <c r="D20" s="38">
        <v>4</v>
      </c>
      <c r="E20" s="21" t="s">
        <v>53</v>
      </c>
      <c r="F20" s="42">
        <v>842.75</v>
      </c>
      <c r="G20" s="33"/>
      <c r="H20" s="31"/>
      <c r="I20" s="24" t="s">
        <v>36</v>
      </c>
      <c r="J20" s="32">
        <f t="shared" si="0"/>
        <v>1</v>
      </c>
      <c r="K20" s="33" t="s">
        <v>42</v>
      </c>
      <c r="L20" s="33" t="s">
        <v>6</v>
      </c>
      <c r="M20" s="39"/>
      <c r="N20" s="33"/>
      <c r="O20" s="33"/>
      <c r="P20" s="18"/>
      <c r="Q20" s="33"/>
      <c r="R20" s="33"/>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40">
        <f>total_amount_ba($B$2,$D$2,D20,F20,J20,K20,M20)</f>
        <v>3371</v>
      </c>
      <c r="BB20" s="41">
        <f>BA20+SUM(N20:AZ20)</f>
        <v>3371</v>
      </c>
      <c r="BC20" s="37" t="str">
        <f>SpellNumber(L20,BB20)</f>
        <v>INR  Three Thousand Three Hundred &amp; Seventy One  Only</v>
      </c>
      <c r="IE20" s="13">
        <v>1.01</v>
      </c>
      <c r="IF20" s="13" t="s">
        <v>37</v>
      </c>
      <c r="IG20" s="13" t="s">
        <v>33</v>
      </c>
      <c r="IH20" s="13">
        <v>123.223</v>
      </c>
      <c r="II20" s="13" t="s">
        <v>35</v>
      </c>
    </row>
    <row r="21" spans="1:243" s="12" customFormat="1" ht="117" customHeight="1">
      <c r="A21" s="61">
        <v>5</v>
      </c>
      <c r="B21" s="69" t="s">
        <v>63</v>
      </c>
      <c r="C21" s="63" t="s">
        <v>68</v>
      </c>
      <c r="D21" s="38">
        <v>4</v>
      </c>
      <c r="E21" s="19" t="s">
        <v>53</v>
      </c>
      <c r="F21" s="30">
        <v>7390.8</v>
      </c>
      <c r="G21" s="33"/>
      <c r="H21" s="31"/>
      <c r="I21" s="24" t="s">
        <v>36</v>
      </c>
      <c r="J21" s="32">
        <f t="shared" si="0"/>
        <v>1</v>
      </c>
      <c r="K21" s="33" t="s">
        <v>42</v>
      </c>
      <c r="L21" s="33" t="s">
        <v>6</v>
      </c>
      <c r="M21" s="39"/>
      <c r="N21" s="33"/>
      <c r="O21" s="33"/>
      <c r="P21" s="18"/>
      <c r="Q21" s="33"/>
      <c r="R21" s="33"/>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40">
        <f>total_amount_ba($B$2,$D$2,D21,F21,J21,K21,M21)</f>
        <v>29563.2</v>
      </c>
      <c r="BB21" s="41">
        <f>BA21+SUM(N21:AZ21)</f>
        <v>29563.2</v>
      </c>
      <c r="BC21" s="37" t="str">
        <f>SpellNumber(L21,BB21)</f>
        <v>INR  Twenty Nine Thousand Five Hundred &amp; Sixty Three  and Paise Twenty Only</v>
      </c>
      <c r="IE21" s="13">
        <v>1.01</v>
      </c>
      <c r="IF21" s="13" t="s">
        <v>37</v>
      </c>
      <c r="IG21" s="13" t="s">
        <v>33</v>
      </c>
      <c r="IH21" s="13">
        <v>123.223</v>
      </c>
      <c r="II21" s="13" t="s">
        <v>35</v>
      </c>
    </row>
    <row r="22" spans="1:243" s="12" customFormat="1" ht="36.75" customHeight="1">
      <c r="A22" s="61">
        <v>6</v>
      </c>
      <c r="B22" s="69" t="s">
        <v>64</v>
      </c>
      <c r="C22" s="63" t="s">
        <v>70</v>
      </c>
      <c r="D22" s="38"/>
      <c r="E22" s="21"/>
      <c r="F22" s="42"/>
      <c r="G22" s="33"/>
      <c r="H22" s="31"/>
      <c r="I22" s="24"/>
      <c r="J22" s="32"/>
      <c r="K22" s="33"/>
      <c r="L22" s="33"/>
      <c r="M22" s="39"/>
      <c r="N22" s="33"/>
      <c r="O22" s="33"/>
      <c r="P22" s="18"/>
      <c r="Q22" s="33"/>
      <c r="R22" s="33"/>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40"/>
      <c r="BB22" s="41"/>
      <c r="BC22" s="37"/>
      <c r="IE22" s="13">
        <v>1.01</v>
      </c>
      <c r="IF22" s="13" t="s">
        <v>37</v>
      </c>
      <c r="IG22" s="13" t="s">
        <v>33</v>
      </c>
      <c r="IH22" s="13">
        <v>123.223</v>
      </c>
      <c r="II22" s="13" t="s">
        <v>35</v>
      </c>
    </row>
    <row r="23" spans="1:243" s="12" customFormat="1" ht="33" customHeight="1">
      <c r="A23" s="61">
        <v>6.01</v>
      </c>
      <c r="B23" s="69" t="s">
        <v>65</v>
      </c>
      <c r="C23" s="63" t="s">
        <v>71</v>
      </c>
      <c r="D23" s="38">
        <v>15</v>
      </c>
      <c r="E23" s="19" t="s">
        <v>52</v>
      </c>
      <c r="F23" s="30">
        <v>422.3</v>
      </c>
      <c r="G23" s="33"/>
      <c r="H23" s="31"/>
      <c r="I23" s="24" t="s">
        <v>36</v>
      </c>
      <c r="J23" s="32">
        <f>IF(I23="Less(-)",-1,1)</f>
        <v>1</v>
      </c>
      <c r="K23" s="33" t="s">
        <v>42</v>
      </c>
      <c r="L23" s="33" t="s">
        <v>6</v>
      </c>
      <c r="M23" s="39"/>
      <c r="N23" s="33"/>
      <c r="O23" s="33"/>
      <c r="P23" s="18"/>
      <c r="Q23" s="33"/>
      <c r="R23" s="33"/>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40">
        <f>total_amount_ba($B$2,$D$2,D23,F23,J23,K23,M23)</f>
        <v>6334.5</v>
      </c>
      <c r="BB23" s="41">
        <f>BA23+SUM(N23:AZ23)</f>
        <v>6334.5</v>
      </c>
      <c r="BC23" s="37" t="str">
        <f>SpellNumber(L23,BB23)</f>
        <v>INR  Six Thousand Three Hundred &amp; Thirty Four  and Paise Fifty Only</v>
      </c>
      <c r="IE23" s="13">
        <v>1.01</v>
      </c>
      <c r="IF23" s="13" t="s">
        <v>37</v>
      </c>
      <c r="IG23" s="13" t="s">
        <v>33</v>
      </c>
      <c r="IH23" s="13">
        <v>123.223</v>
      </c>
      <c r="II23" s="13" t="s">
        <v>35</v>
      </c>
    </row>
    <row r="24" spans="1:243" s="12" customFormat="1" ht="52.5" customHeight="1">
      <c r="A24" s="61">
        <v>7</v>
      </c>
      <c r="B24" s="69" t="s">
        <v>66</v>
      </c>
      <c r="C24" s="63" t="s">
        <v>72</v>
      </c>
      <c r="D24" s="38"/>
      <c r="E24" s="21"/>
      <c r="F24" s="42"/>
      <c r="G24" s="33"/>
      <c r="H24" s="31"/>
      <c r="I24" s="24"/>
      <c r="J24" s="32"/>
      <c r="K24" s="33"/>
      <c r="L24" s="33"/>
      <c r="M24" s="39"/>
      <c r="N24" s="33"/>
      <c r="O24" s="33"/>
      <c r="P24" s="18"/>
      <c r="Q24" s="33"/>
      <c r="R24" s="33"/>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40"/>
      <c r="BB24" s="41"/>
      <c r="BC24" s="37"/>
      <c r="IE24" s="13">
        <v>1.01</v>
      </c>
      <c r="IF24" s="13" t="s">
        <v>37</v>
      </c>
      <c r="IG24" s="13" t="s">
        <v>33</v>
      </c>
      <c r="IH24" s="13">
        <v>123.223</v>
      </c>
      <c r="II24" s="13" t="s">
        <v>35</v>
      </c>
    </row>
    <row r="25" spans="1:243" s="12" customFormat="1" ht="34.5" customHeight="1">
      <c r="A25" s="61">
        <v>7.01</v>
      </c>
      <c r="B25" s="69" t="s">
        <v>67</v>
      </c>
      <c r="C25" s="63" t="s">
        <v>74</v>
      </c>
      <c r="D25" s="38">
        <v>560</v>
      </c>
      <c r="E25" s="19" t="s">
        <v>54</v>
      </c>
      <c r="F25" s="30">
        <v>56.6</v>
      </c>
      <c r="G25" s="33"/>
      <c r="H25" s="31"/>
      <c r="I25" s="24" t="s">
        <v>36</v>
      </c>
      <c r="J25" s="32">
        <f>IF(I25="Less(-)",-1,1)</f>
        <v>1</v>
      </c>
      <c r="K25" s="33" t="s">
        <v>42</v>
      </c>
      <c r="L25" s="33" t="s">
        <v>6</v>
      </c>
      <c r="M25" s="39"/>
      <c r="N25" s="33"/>
      <c r="O25" s="33"/>
      <c r="P25" s="18"/>
      <c r="Q25" s="33"/>
      <c r="R25" s="33"/>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40">
        <f>total_amount_ba($B$2,$D$2,D25,F25,J25,K25,M25)</f>
        <v>31696</v>
      </c>
      <c r="BB25" s="41">
        <f>BA25+SUM(N25:AZ25)</f>
        <v>31696</v>
      </c>
      <c r="BC25" s="37" t="str">
        <f>SpellNumber(L25,BB25)</f>
        <v>INR  Thirty One Thousand Six Hundred &amp; Ninety Six  Only</v>
      </c>
      <c r="IE25" s="13">
        <v>1.01</v>
      </c>
      <c r="IF25" s="13" t="s">
        <v>37</v>
      </c>
      <c r="IG25" s="13" t="s">
        <v>33</v>
      </c>
      <c r="IH25" s="13">
        <v>123.223</v>
      </c>
      <c r="II25" s="13" t="s">
        <v>35</v>
      </c>
    </row>
    <row r="26" spans="1:243" s="12" customFormat="1" ht="130.5" customHeight="1">
      <c r="A26" s="61">
        <v>8</v>
      </c>
      <c r="B26" s="67" t="s">
        <v>68</v>
      </c>
      <c r="C26" s="64" t="s">
        <v>75</v>
      </c>
      <c r="D26" s="38">
        <v>38</v>
      </c>
      <c r="E26" s="19" t="s">
        <v>52</v>
      </c>
      <c r="F26" s="30">
        <v>744.8</v>
      </c>
      <c r="G26" s="33"/>
      <c r="H26" s="31"/>
      <c r="I26" s="24" t="s">
        <v>36</v>
      </c>
      <c r="J26" s="32">
        <f>IF(I26="Less(-)",-1,1)</f>
        <v>1</v>
      </c>
      <c r="K26" s="33" t="s">
        <v>42</v>
      </c>
      <c r="L26" s="33" t="s">
        <v>6</v>
      </c>
      <c r="M26" s="39"/>
      <c r="N26" s="33"/>
      <c r="O26" s="33"/>
      <c r="P26" s="18"/>
      <c r="Q26" s="33"/>
      <c r="R26" s="33"/>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40">
        <f>total_amount_ba($B$2,$D$2,D26,F26,J26,K26,M26)</f>
        <v>28302.4</v>
      </c>
      <c r="BB26" s="41">
        <f>BA26+SUM(N26:AZ26)</f>
        <v>28302.4</v>
      </c>
      <c r="BC26" s="37" t="str">
        <f>SpellNumber(L26,BB26)</f>
        <v>INR  Twenty Eight Thousand Three Hundred &amp; Two  and Paise Forty Only</v>
      </c>
      <c r="IE26" s="13">
        <v>1.01</v>
      </c>
      <c r="IF26" s="13" t="s">
        <v>37</v>
      </c>
      <c r="IG26" s="13" t="s">
        <v>33</v>
      </c>
      <c r="IH26" s="13">
        <v>123.223</v>
      </c>
      <c r="II26" s="13" t="s">
        <v>35</v>
      </c>
    </row>
    <row r="27" spans="1:243" s="12" customFormat="1" ht="62.25" customHeight="1">
      <c r="A27" s="61">
        <v>9</v>
      </c>
      <c r="B27" s="67" t="s">
        <v>69</v>
      </c>
      <c r="C27" s="64" t="s">
        <v>77</v>
      </c>
      <c r="D27" s="38"/>
      <c r="E27" s="21"/>
      <c r="F27" s="42"/>
      <c r="G27" s="33"/>
      <c r="H27" s="31"/>
      <c r="I27" s="24"/>
      <c r="J27" s="32"/>
      <c r="K27" s="33"/>
      <c r="L27" s="33"/>
      <c r="M27" s="39"/>
      <c r="N27" s="33"/>
      <c r="O27" s="33"/>
      <c r="P27" s="18"/>
      <c r="Q27" s="33"/>
      <c r="R27" s="33"/>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40"/>
      <c r="BB27" s="41"/>
      <c r="BC27" s="37"/>
      <c r="IE27" s="13">
        <v>1.01</v>
      </c>
      <c r="IF27" s="13" t="s">
        <v>37</v>
      </c>
      <c r="IG27" s="13" t="s">
        <v>33</v>
      </c>
      <c r="IH27" s="13">
        <v>123.223</v>
      </c>
      <c r="II27" s="13" t="s">
        <v>35</v>
      </c>
    </row>
    <row r="28" spans="1:243" s="12" customFormat="1" ht="29.25" customHeight="1">
      <c r="A28" s="61">
        <v>9.01</v>
      </c>
      <c r="B28" s="67" t="s">
        <v>70</v>
      </c>
      <c r="C28" s="64" t="s">
        <v>56</v>
      </c>
      <c r="D28" s="38">
        <v>8389</v>
      </c>
      <c r="E28" s="19" t="s">
        <v>54</v>
      </c>
      <c r="F28" s="30">
        <v>92</v>
      </c>
      <c r="G28" s="33"/>
      <c r="H28" s="31"/>
      <c r="I28" s="24" t="s">
        <v>36</v>
      </c>
      <c r="J28" s="32">
        <f>IF(I28="Less(-)",-1,1)</f>
        <v>1</v>
      </c>
      <c r="K28" s="33" t="s">
        <v>42</v>
      </c>
      <c r="L28" s="33" t="s">
        <v>6</v>
      </c>
      <c r="M28" s="39"/>
      <c r="N28" s="33"/>
      <c r="O28" s="33"/>
      <c r="P28" s="18"/>
      <c r="Q28" s="33"/>
      <c r="R28" s="33"/>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40">
        <f>total_amount_ba($B$2,$D$2,D28,F28,J28,K28,M28)</f>
        <v>771788</v>
      </c>
      <c r="BB28" s="41">
        <f>BA28+SUM(N28:AZ28)</f>
        <v>771788</v>
      </c>
      <c r="BC28" s="37" t="str">
        <f>SpellNumber(L28,BB28)</f>
        <v>INR  Seven Lakh Seventy One Thousand Seven Hundred &amp; Eighty Eight  Only</v>
      </c>
      <c r="IE28" s="13">
        <v>1.01</v>
      </c>
      <c r="IF28" s="13" t="s">
        <v>37</v>
      </c>
      <c r="IG28" s="13" t="s">
        <v>33</v>
      </c>
      <c r="IH28" s="13">
        <v>123.223</v>
      </c>
      <c r="II28" s="13" t="s">
        <v>35</v>
      </c>
    </row>
    <row r="29" spans="1:243" s="12" customFormat="1" ht="56.25" customHeight="1">
      <c r="A29" s="61">
        <v>10</v>
      </c>
      <c r="B29" s="67" t="s">
        <v>71</v>
      </c>
      <c r="C29" s="64" t="s">
        <v>58</v>
      </c>
      <c r="D29" s="38"/>
      <c r="E29" s="19"/>
      <c r="F29" s="30"/>
      <c r="G29" s="33"/>
      <c r="H29" s="31"/>
      <c r="I29" s="24" t="s">
        <v>36</v>
      </c>
      <c r="J29" s="32">
        <f>IF(I29="Less(-)",-1,1)</f>
        <v>1</v>
      </c>
      <c r="K29" s="33" t="s">
        <v>42</v>
      </c>
      <c r="L29" s="33" t="s">
        <v>6</v>
      </c>
      <c r="M29" s="39"/>
      <c r="N29" s="33"/>
      <c r="O29" s="33"/>
      <c r="P29" s="18"/>
      <c r="Q29" s="33"/>
      <c r="R29" s="33"/>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40">
        <f>total_amount_ba($B$2,$D$2,D29,F29,J29,K29,M29)</f>
        <v>0</v>
      </c>
      <c r="BB29" s="41">
        <f>BA29+SUM(N29:AZ29)</f>
        <v>0</v>
      </c>
      <c r="BC29" s="37" t="str">
        <f>SpellNumber(L29,BB29)</f>
        <v>INR Zero Only</v>
      </c>
      <c r="IE29" s="13">
        <v>1.01</v>
      </c>
      <c r="IF29" s="13" t="s">
        <v>37</v>
      </c>
      <c r="IG29" s="13" t="s">
        <v>33</v>
      </c>
      <c r="IH29" s="13">
        <v>123.223</v>
      </c>
      <c r="II29" s="13" t="s">
        <v>35</v>
      </c>
    </row>
    <row r="30" spans="1:243" s="12" customFormat="1" ht="36.75" customHeight="1">
      <c r="A30" s="61">
        <v>10.01</v>
      </c>
      <c r="B30" s="67" t="s">
        <v>72</v>
      </c>
      <c r="C30" s="64" t="s">
        <v>60</v>
      </c>
      <c r="D30" s="38">
        <v>25</v>
      </c>
      <c r="E30" s="21" t="s">
        <v>53</v>
      </c>
      <c r="F30" s="42">
        <v>5582.85</v>
      </c>
      <c r="G30" s="33"/>
      <c r="H30" s="31"/>
      <c r="I30" s="24" t="s">
        <v>36</v>
      </c>
      <c r="J30" s="32">
        <f>IF(I30="Less(-)",-1,1)</f>
        <v>1</v>
      </c>
      <c r="K30" s="33" t="s">
        <v>42</v>
      </c>
      <c r="L30" s="33" t="s">
        <v>6</v>
      </c>
      <c r="M30" s="39"/>
      <c r="N30" s="33"/>
      <c r="O30" s="33"/>
      <c r="P30" s="18"/>
      <c r="Q30" s="33"/>
      <c r="R30" s="33"/>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40">
        <f>total_amount_ba($B$2,$D$2,D30,F30,J30,K30,M30)</f>
        <v>139571.25</v>
      </c>
      <c r="BB30" s="41">
        <f>BA30+SUM(N30:AZ30)</f>
        <v>139571.25</v>
      </c>
      <c r="BC30" s="37" t="str">
        <f>SpellNumber(L30,BB30)</f>
        <v>INR  One Lakh Thirty Nine Thousand Five Hundred &amp; Seventy One  and Paise Twenty Five Only</v>
      </c>
      <c r="IE30" s="13">
        <v>1.01</v>
      </c>
      <c r="IF30" s="13" t="s">
        <v>37</v>
      </c>
      <c r="IG30" s="13" t="s">
        <v>33</v>
      </c>
      <c r="IH30" s="13">
        <v>123.223</v>
      </c>
      <c r="II30" s="13" t="s">
        <v>35</v>
      </c>
    </row>
    <row r="31" spans="1:243" s="12" customFormat="1" ht="28.5" customHeight="1">
      <c r="A31" s="61">
        <v>11</v>
      </c>
      <c r="B31" s="67" t="s">
        <v>73</v>
      </c>
      <c r="C31" s="64" t="s">
        <v>62</v>
      </c>
      <c r="D31" s="38"/>
      <c r="E31" s="21"/>
      <c r="F31" s="42"/>
      <c r="G31" s="33"/>
      <c r="H31" s="31"/>
      <c r="I31" s="24"/>
      <c r="J31" s="32"/>
      <c r="K31" s="33"/>
      <c r="L31" s="33"/>
      <c r="M31" s="39"/>
      <c r="N31" s="33"/>
      <c r="O31" s="33"/>
      <c r="P31" s="18"/>
      <c r="Q31" s="33"/>
      <c r="R31" s="33"/>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40"/>
      <c r="BB31" s="41"/>
      <c r="BC31" s="37"/>
      <c r="IE31" s="13">
        <v>1.01</v>
      </c>
      <c r="IF31" s="13" t="s">
        <v>37</v>
      </c>
      <c r="IG31" s="13" t="s">
        <v>33</v>
      </c>
      <c r="IH31" s="13">
        <v>123.223</v>
      </c>
      <c r="II31" s="13" t="s">
        <v>35</v>
      </c>
    </row>
    <row r="32" spans="1:243" s="12" customFormat="1" ht="30" customHeight="1">
      <c r="A32" s="61">
        <v>11.01</v>
      </c>
      <c r="B32" s="67" t="s">
        <v>74</v>
      </c>
      <c r="C32" s="64" t="s">
        <v>63</v>
      </c>
      <c r="D32" s="38">
        <v>80</v>
      </c>
      <c r="E32" s="21" t="s">
        <v>52</v>
      </c>
      <c r="F32" s="42">
        <v>168.25</v>
      </c>
      <c r="G32" s="33"/>
      <c r="H32" s="31"/>
      <c r="I32" s="24" t="s">
        <v>36</v>
      </c>
      <c r="J32" s="32">
        <f>IF(I32="Less(-)",-1,1)</f>
        <v>1</v>
      </c>
      <c r="K32" s="33" t="s">
        <v>42</v>
      </c>
      <c r="L32" s="33" t="s">
        <v>6</v>
      </c>
      <c r="M32" s="39"/>
      <c r="N32" s="33"/>
      <c r="O32" s="33"/>
      <c r="P32" s="18"/>
      <c r="Q32" s="33"/>
      <c r="R32" s="33"/>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40">
        <f>total_amount_ba($B$2,$D$2,D32,F32,J32,K32,M32)</f>
        <v>13460</v>
      </c>
      <c r="BB32" s="41">
        <f>BA32+SUM(N32:AZ32)</f>
        <v>13460</v>
      </c>
      <c r="BC32" s="37" t="str">
        <f>SpellNumber(L32,BB32)</f>
        <v>INR  Thirteen Thousand Four Hundred &amp; Sixty  Only</v>
      </c>
      <c r="IE32" s="13">
        <v>1.01</v>
      </c>
      <c r="IF32" s="13" t="s">
        <v>37</v>
      </c>
      <c r="IG32" s="13" t="s">
        <v>33</v>
      </c>
      <c r="IH32" s="13">
        <v>123.223</v>
      </c>
      <c r="II32" s="13" t="s">
        <v>35</v>
      </c>
    </row>
    <row r="33" spans="1:243" s="12" customFormat="1" ht="60" customHeight="1">
      <c r="A33" s="61">
        <v>12</v>
      </c>
      <c r="B33" s="69" t="s">
        <v>75</v>
      </c>
      <c r="C33" s="64" t="s">
        <v>65</v>
      </c>
      <c r="D33" s="38">
        <v>63</v>
      </c>
      <c r="E33" s="19" t="s">
        <v>52</v>
      </c>
      <c r="F33" s="30">
        <v>87.35</v>
      </c>
      <c r="G33" s="33"/>
      <c r="H33" s="31"/>
      <c r="I33" s="24" t="s">
        <v>36</v>
      </c>
      <c r="J33" s="32">
        <f>IF(I33="Less(-)",-1,1)</f>
        <v>1</v>
      </c>
      <c r="K33" s="33" t="s">
        <v>42</v>
      </c>
      <c r="L33" s="33" t="s">
        <v>6</v>
      </c>
      <c r="M33" s="39"/>
      <c r="N33" s="33"/>
      <c r="O33" s="33"/>
      <c r="P33" s="18"/>
      <c r="Q33" s="33"/>
      <c r="R33" s="33"/>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40">
        <f>total_amount_ba($B$2,$D$2,D33,F33,J33,K33,M33)</f>
        <v>5503.05</v>
      </c>
      <c r="BB33" s="41">
        <f>BA33+SUM(N33:AZ33)</f>
        <v>5503.05</v>
      </c>
      <c r="BC33" s="37" t="str">
        <f>SpellNumber(L33,BB33)</f>
        <v>INR  Five Thousand Five Hundred &amp; Three  and Paise Five Only</v>
      </c>
      <c r="IE33" s="13">
        <v>1.01</v>
      </c>
      <c r="IF33" s="13" t="s">
        <v>37</v>
      </c>
      <c r="IG33" s="13" t="s">
        <v>33</v>
      </c>
      <c r="IH33" s="13">
        <v>123.223</v>
      </c>
      <c r="II33" s="13" t="s">
        <v>35</v>
      </c>
    </row>
    <row r="34" spans="1:243" s="12" customFormat="1" ht="42" customHeight="1">
      <c r="A34" s="61">
        <v>13</v>
      </c>
      <c r="B34" s="69" t="s">
        <v>76</v>
      </c>
      <c r="C34" s="64" t="s">
        <v>67</v>
      </c>
      <c r="D34" s="38"/>
      <c r="E34" s="21"/>
      <c r="F34" s="42"/>
      <c r="G34" s="33"/>
      <c r="H34" s="31"/>
      <c r="I34" s="24"/>
      <c r="J34" s="32"/>
      <c r="K34" s="33"/>
      <c r="L34" s="33"/>
      <c r="M34" s="39"/>
      <c r="N34" s="33"/>
      <c r="O34" s="33"/>
      <c r="P34" s="18"/>
      <c r="Q34" s="33"/>
      <c r="R34" s="33"/>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40"/>
      <c r="BB34" s="41"/>
      <c r="BC34" s="37"/>
      <c r="IE34" s="13">
        <v>1.01</v>
      </c>
      <c r="IF34" s="13" t="s">
        <v>37</v>
      </c>
      <c r="IG34" s="13" t="s">
        <v>33</v>
      </c>
      <c r="IH34" s="13">
        <v>123.223</v>
      </c>
      <c r="II34" s="13" t="s">
        <v>35</v>
      </c>
    </row>
    <row r="35" spans="1:243" s="12" customFormat="1" ht="38.25" customHeight="1">
      <c r="A35" s="61">
        <v>13.01</v>
      </c>
      <c r="B35" s="69" t="s">
        <v>77</v>
      </c>
      <c r="C35" s="63" t="s">
        <v>68</v>
      </c>
      <c r="D35" s="38">
        <v>63</v>
      </c>
      <c r="E35" s="19" t="s">
        <v>52</v>
      </c>
      <c r="F35" s="30">
        <v>93.7</v>
      </c>
      <c r="G35" s="33"/>
      <c r="H35" s="31"/>
      <c r="I35" s="24" t="s">
        <v>36</v>
      </c>
      <c r="J35" s="32">
        <f>IF(I35="Less(-)",-1,1)</f>
        <v>1</v>
      </c>
      <c r="K35" s="33" t="s">
        <v>42</v>
      </c>
      <c r="L35" s="33" t="s">
        <v>6</v>
      </c>
      <c r="M35" s="39"/>
      <c r="N35" s="33"/>
      <c r="O35" s="33"/>
      <c r="P35" s="18"/>
      <c r="Q35" s="33"/>
      <c r="R35" s="33"/>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40">
        <f>total_amount_ba($B$2,$D$2,D35,F35,J35,K35,M35)</f>
        <v>5903.1</v>
      </c>
      <c r="BB35" s="41">
        <f>BA35+SUM(N35:AZ35)</f>
        <v>5903.1</v>
      </c>
      <c r="BC35" s="37" t="str">
        <f>SpellNumber(L35,BB35)</f>
        <v>INR  Five Thousand Nine Hundred &amp; Three  and Paise Ten Only</v>
      </c>
      <c r="IE35" s="13">
        <v>1.01</v>
      </c>
      <c r="IF35" s="13" t="s">
        <v>37</v>
      </c>
      <c r="IG35" s="13" t="s">
        <v>33</v>
      </c>
      <c r="IH35" s="13">
        <v>123.223</v>
      </c>
      <c r="II35" s="13" t="s">
        <v>35</v>
      </c>
    </row>
    <row r="36" spans="1:243" s="12" customFormat="1" ht="24.75" customHeight="1">
      <c r="A36" s="61">
        <v>14</v>
      </c>
      <c r="B36" s="67" t="s">
        <v>78</v>
      </c>
      <c r="C36" s="63" t="s">
        <v>70</v>
      </c>
      <c r="D36" s="38"/>
      <c r="E36" s="21"/>
      <c r="F36" s="42"/>
      <c r="G36" s="33"/>
      <c r="H36" s="31"/>
      <c r="I36" s="24"/>
      <c r="J36" s="32"/>
      <c r="K36" s="33"/>
      <c r="L36" s="33"/>
      <c r="M36" s="39"/>
      <c r="N36" s="33"/>
      <c r="O36" s="33"/>
      <c r="P36" s="18"/>
      <c r="Q36" s="33"/>
      <c r="R36" s="33"/>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40"/>
      <c r="BB36" s="41"/>
      <c r="BC36" s="37"/>
      <c r="IE36" s="13">
        <v>1.01</v>
      </c>
      <c r="IF36" s="13" t="s">
        <v>37</v>
      </c>
      <c r="IG36" s="13" t="s">
        <v>33</v>
      </c>
      <c r="IH36" s="13">
        <v>123.223</v>
      </c>
      <c r="II36" s="13" t="s">
        <v>35</v>
      </c>
    </row>
    <row r="37" spans="1:243" s="12" customFormat="1" ht="54.75" customHeight="1">
      <c r="A37" s="61">
        <v>14.01</v>
      </c>
      <c r="B37" s="67" t="s">
        <v>79</v>
      </c>
      <c r="C37" s="63" t="s">
        <v>71</v>
      </c>
      <c r="D37" s="38">
        <v>80</v>
      </c>
      <c r="E37" s="19" t="s">
        <v>52</v>
      </c>
      <c r="F37" s="30">
        <v>96.05</v>
      </c>
      <c r="G37" s="33"/>
      <c r="H37" s="31"/>
      <c r="I37" s="24" t="s">
        <v>36</v>
      </c>
      <c r="J37" s="32">
        <f>IF(I37="Less(-)",-1,1)</f>
        <v>1</v>
      </c>
      <c r="K37" s="33" t="s">
        <v>42</v>
      </c>
      <c r="L37" s="33" t="s">
        <v>6</v>
      </c>
      <c r="M37" s="39"/>
      <c r="N37" s="33"/>
      <c r="O37" s="33"/>
      <c r="P37" s="18"/>
      <c r="Q37" s="33"/>
      <c r="R37" s="33"/>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40">
        <f>total_amount_ba($B$2,$D$2,D37,F37,J37,K37,M37)</f>
        <v>7684</v>
      </c>
      <c r="BB37" s="41">
        <f>BA37+SUM(N37:AZ37)</f>
        <v>7684</v>
      </c>
      <c r="BC37" s="37" t="str">
        <f>SpellNumber(L37,BB37)</f>
        <v>INR  Seven Thousand Six Hundred &amp; Eighty Four  Only</v>
      </c>
      <c r="IE37" s="13">
        <v>1.01</v>
      </c>
      <c r="IF37" s="13" t="s">
        <v>37</v>
      </c>
      <c r="IG37" s="13" t="s">
        <v>33</v>
      </c>
      <c r="IH37" s="13">
        <v>123.223</v>
      </c>
      <c r="II37" s="13" t="s">
        <v>35</v>
      </c>
    </row>
    <row r="38" spans="1:243" s="12" customFormat="1" ht="33.75" customHeight="1">
      <c r="A38" s="77">
        <v>15</v>
      </c>
      <c r="B38" s="78" t="s">
        <v>80</v>
      </c>
      <c r="C38" s="63" t="s">
        <v>72</v>
      </c>
      <c r="D38" s="38"/>
      <c r="E38" s="21"/>
      <c r="F38" s="42"/>
      <c r="G38" s="33"/>
      <c r="H38" s="31"/>
      <c r="I38" s="24"/>
      <c r="J38" s="32"/>
      <c r="K38" s="33"/>
      <c r="L38" s="33"/>
      <c r="M38" s="39"/>
      <c r="N38" s="33"/>
      <c r="O38" s="33"/>
      <c r="P38" s="18"/>
      <c r="Q38" s="33"/>
      <c r="R38" s="33"/>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40"/>
      <c r="BB38" s="41"/>
      <c r="BC38" s="37"/>
      <c r="IE38" s="13">
        <v>1.01</v>
      </c>
      <c r="IF38" s="13" t="s">
        <v>37</v>
      </c>
      <c r="IG38" s="13" t="s">
        <v>33</v>
      </c>
      <c r="IH38" s="13">
        <v>123.223</v>
      </c>
      <c r="II38" s="13" t="s">
        <v>35</v>
      </c>
    </row>
    <row r="39" spans="1:243" s="12" customFormat="1" ht="27.75" customHeight="1">
      <c r="A39" s="77">
        <v>15.01</v>
      </c>
      <c r="B39" s="78" t="s">
        <v>81</v>
      </c>
      <c r="C39" s="63" t="s">
        <v>74</v>
      </c>
      <c r="D39" s="38">
        <v>175</v>
      </c>
      <c r="E39" s="19" t="s">
        <v>52</v>
      </c>
      <c r="F39" s="30">
        <v>78.4</v>
      </c>
      <c r="G39" s="33"/>
      <c r="H39" s="31"/>
      <c r="I39" s="24" t="s">
        <v>36</v>
      </c>
      <c r="J39" s="32">
        <f>IF(I39="Less(-)",-1,1)</f>
        <v>1</v>
      </c>
      <c r="K39" s="33" t="s">
        <v>42</v>
      </c>
      <c r="L39" s="33" t="s">
        <v>6</v>
      </c>
      <c r="M39" s="39"/>
      <c r="N39" s="33"/>
      <c r="O39" s="33"/>
      <c r="P39" s="18"/>
      <c r="Q39" s="33"/>
      <c r="R39" s="33"/>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40">
        <f>total_amount_ba($B$2,$D$2,D39,F39,J39,K39,M39)</f>
        <v>13720</v>
      </c>
      <c r="BB39" s="41">
        <f>BA39+SUM(N39:AZ39)</f>
        <v>13720</v>
      </c>
      <c r="BC39" s="37" t="str">
        <f>SpellNumber(L39,BB39)</f>
        <v>INR  Thirteen Thousand Seven Hundred &amp; Twenty  Only</v>
      </c>
      <c r="IE39" s="13">
        <v>1.01</v>
      </c>
      <c r="IF39" s="13" t="s">
        <v>37</v>
      </c>
      <c r="IG39" s="13" t="s">
        <v>33</v>
      </c>
      <c r="IH39" s="13">
        <v>123.223</v>
      </c>
      <c r="II39" s="13" t="s">
        <v>35</v>
      </c>
    </row>
    <row r="40" spans="1:243" s="12" customFormat="1" ht="117.75" customHeight="1">
      <c r="A40" s="61">
        <v>16</v>
      </c>
      <c r="B40" s="67" t="s">
        <v>82</v>
      </c>
      <c r="C40" s="64" t="s">
        <v>75</v>
      </c>
      <c r="D40" s="38"/>
      <c r="E40" s="19"/>
      <c r="F40" s="30"/>
      <c r="G40" s="33"/>
      <c r="H40" s="31"/>
      <c r="I40" s="24"/>
      <c r="J40" s="32"/>
      <c r="K40" s="33"/>
      <c r="L40" s="33"/>
      <c r="M40" s="39"/>
      <c r="N40" s="33"/>
      <c r="O40" s="33"/>
      <c r="P40" s="18"/>
      <c r="Q40" s="33"/>
      <c r="R40" s="33"/>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40"/>
      <c r="BB40" s="41"/>
      <c r="BC40" s="37"/>
      <c r="IE40" s="13">
        <v>1.01</v>
      </c>
      <c r="IF40" s="13" t="s">
        <v>37</v>
      </c>
      <c r="IG40" s="13" t="s">
        <v>33</v>
      </c>
      <c r="IH40" s="13">
        <v>123.223</v>
      </c>
      <c r="II40" s="13" t="s">
        <v>35</v>
      </c>
    </row>
    <row r="41" spans="1:243" s="12" customFormat="1" ht="39" customHeight="1">
      <c r="A41" s="61">
        <v>16.01</v>
      </c>
      <c r="B41" s="67" t="s">
        <v>83</v>
      </c>
      <c r="C41" s="64" t="s">
        <v>77</v>
      </c>
      <c r="D41" s="38">
        <v>154</v>
      </c>
      <c r="E41" s="21" t="s">
        <v>110</v>
      </c>
      <c r="F41" s="42">
        <v>1169.55</v>
      </c>
      <c r="G41" s="33"/>
      <c r="H41" s="31"/>
      <c r="I41" s="24" t="s">
        <v>36</v>
      </c>
      <c r="J41" s="32">
        <f>IF(I41="Less(-)",-1,1)</f>
        <v>1</v>
      </c>
      <c r="K41" s="33" t="s">
        <v>42</v>
      </c>
      <c r="L41" s="33" t="s">
        <v>6</v>
      </c>
      <c r="M41" s="39"/>
      <c r="N41" s="33"/>
      <c r="O41" s="33"/>
      <c r="P41" s="18"/>
      <c r="Q41" s="33"/>
      <c r="R41" s="33"/>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40">
        <f>total_amount_ba($B$2,$D$2,D41,F41,J41,K41,M41)</f>
        <v>180110.7</v>
      </c>
      <c r="BB41" s="41">
        <f>BA41+SUM(N41:AZ41)</f>
        <v>180110.7</v>
      </c>
      <c r="BC41" s="37" t="str">
        <f>SpellNumber(L41,BB41)</f>
        <v>INR  One Lakh Eighty Thousand One Hundred &amp; Ten  and Paise Seventy Only</v>
      </c>
      <c r="IE41" s="13">
        <v>1.01</v>
      </c>
      <c r="IF41" s="13" t="s">
        <v>37</v>
      </c>
      <c r="IG41" s="13" t="s">
        <v>33</v>
      </c>
      <c r="IH41" s="13">
        <v>123.223</v>
      </c>
      <c r="II41" s="13" t="s">
        <v>35</v>
      </c>
    </row>
    <row r="42" spans="1:243" s="12" customFormat="1" ht="48" customHeight="1">
      <c r="A42" s="61">
        <v>17</v>
      </c>
      <c r="B42" s="68" t="s">
        <v>84</v>
      </c>
      <c r="C42" s="64" t="s">
        <v>56</v>
      </c>
      <c r="D42" s="38"/>
      <c r="E42" s="19"/>
      <c r="F42" s="30"/>
      <c r="G42" s="33"/>
      <c r="H42" s="31"/>
      <c r="I42" s="24" t="s">
        <v>36</v>
      </c>
      <c r="J42" s="32">
        <f>IF(I42="Less(-)",-1,1)</f>
        <v>1</v>
      </c>
      <c r="K42" s="33" t="s">
        <v>42</v>
      </c>
      <c r="L42" s="33" t="s">
        <v>6</v>
      </c>
      <c r="M42" s="39"/>
      <c r="N42" s="33"/>
      <c r="O42" s="33"/>
      <c r="P42" s="18"/>
      <c r="Q42" s="33"/>
      <c r="R42" s="33"/>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40">
        <f>total_amount_ba($B$2,$D$2,D42,F42,J42,K42,M42)</f>
        <v>0</v>
      </c>
      <c r="BB42" s="41">
        <f>BA42+SUM(N42:AZ42)</f>
        <v>0</v>
      </c>
      <c r="BC42" s="37" t="str">
        <f>SpellNumber(L42,BB42)</f>
        <v>INR Zero Only</v>
      </c>
      <c r="IE42" s="13">
        <v>1.01</v>
      </c>
      <c r="IF42" s="13" t="s">
        <v>37</v>
      </c>
      <c r="IG42" s="13" t="s">
        <v>33</v>
      </c>
      <c r="IH42" s="13">
        <v>123.223</v>
      </c>
      <c r="II42" s="13" t="s">
        <v>35</v>
      </c>
    </row>
    <row r="43" spans="1:243" s="12" customFormat="1" ht="33" customHeight="1">
      <c r="A43" s="61">
        <v>17.01</v>
      </c>
      <c r="B43" s="68" t="s">
        <v>85</v>
      </c>
      <c r="C43" s="64" t="s">
        <v>56</v>
      </c>
      <c r="D43" s="38">
        <v>5004</v>
      </c>
      <c r="E43" s="19" t="s">
        <v>54</v>
      </c>
      <c r="F43" s="30">
        <v>90.25</v>
      </c>
      <c r="G43" s="33"/>
      <c r="H43" s="31"/>
      <c r="I43" s="24" t="s">
        <v>36</v>
      </c>
      <c r="J43" s="32">
        <f>IF(I43="Less(-)",-1,1)</f>
        <v>1</v>
      </c>
      <c r="K43" s="33" t="s">
        <v>42</v>
      </c>
      <c r="L43" s="33" t="s">
        <v>6</v>
      </c>
      <c r="M43" s="39"/>
      <c r="N43" s="33"/>
      <c r="O43" s="33"/>
      <c r="P43" s="18"/>
      <c r="Q43" s="33"/>
      <c r="R43" s="33"/>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40">
        <f>total_amount_ba($B$2,$D$2,D43,F43,J43,K43,M43)</f>
        <v>451611</v>
      </c>
      <c r="BB43" s="41">
        <f>BA43+SUM(N43:AZ43)</f>
        <v>451611</v>
      </c>
      <c r="BC43" s="37" t="str">
        <f>SpellNumber(L43,BB43)</f>
        <v>INR  Four Lakh Fifty One Thousand Six Hundred &amp; Eleven  Only</v>
      </c>
      <c r="IE43" s="13">
        <v>1.01</v>
      </c>
      <c r="IF43" s="13" t="s">
        <v>37</v>
      </c>
      <c r="IG43" s="13" t="s">
        <v>33</v>
      </c>
      <c r="IH43" s="13">
        <v>123.223</v>
      </c>
      <c r="II43" s="13" t="s">
        <v>35</v>
      </c>
    </row>
    <row r="44" spans="1:243" s="12" customFormat="1" ht="36" customHeight="1">
      <c r="A44" s="61">
        <v>18</v>
      </c>
      <c r="B44" s="83" t="s">
        <v>86</v>
      </c>
      <c r="C44" s="64" t="s">
        <v>58</v>
      </c>
      <c r="D44" s="38"/>
      <c r="E44" s="19"/>
      <c r="F44" s="30"/>
      <c r="G44" s="33"/>
      <c r="H44" s="31"/>
      <c r="I44" s="24"/>
      <c r="J44" s="32"/>
      <c r="K44" s="33"/>
      <c r="L44" s="33"/>
      <c r="M44" s="39"/>
      <c r="N44" s="33"/>
      <c r="O44" s="33"/>
      <c r="P44" s="18"/>
      <c r="Q44" s="33"/>
      <c r="R44" s="33"/>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40"/>
      <c r="BB44" s="41"/>
      <c r="BC44" s="37"/>
      <c r="IE44" s="13">
        <v>1.01</v>
      </c>
      <c r="IF44" s="13" t="s">
        <v>37</v>
      </c>
      <c r="IG44" s="13" t="s">
        <v>33</v>
      </c>
      <c r="IH44" s="13">
        <v>123.223</v>
      </c>
      <c r="II44" s="13" t="s">
        <v>35</v>
      </c>
    </row>
    <row r="45" spans="1:243" s="12" customFormat="1" ht="72" customHeight="1">
      <c r="A45" s="61">
        <v>18.01</v>
      </c>
      <c r="B45" s="68" t="s">
        <v>115</v>
      </c>
      <c r="C45" s="64" t="s">
        <v>60</v>
      </c>
      <c r="D45" s="38">
        <v>200</v>
      </c>
      <c r="E45" s="21" t="s">
        <v>52</v>
      </c>
      <c r="F45" s="42">
        <v>2625</v>
      </c>
      <c r="G45" s="33"/>
      <c r="H45" s="31"/>
      <c r="I45" s="24" t="s">
        <v>36</v>
      </c>
      <c r="J45" s="32">
        <f>IF(I45="Less(-)",-1,1)</f>
        <v>1</v>
      </c>
      <c r="K45" s="33" t="s">
        <v>42</v>
      </c>
      <c r="L45" s="33" t="s">
        <v>6</v>
      </c>
      <c r="M45" s="39"/>
      <c r="N45" s="33"/>
      <c r="O45" s="33"/>
      <c r="P45" s="18"/>
      <c r="Q45" s="33"/>
      <c r="R45" s="33"/>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40">
        <f>total_amount_ba($B$2,$D$2,D45,F45,J45,K45,M45)</f>
        <v>525000</v>
      </c>
      <c r="BB45" s="41">
        <f>BA45+SUM(N45:AZ45)</f>
        <v>525000</v>
      </c>
      <c r="BC45" s="37" t="str">
        <f>SpellNumber(L45,BB45)</f>
        <v>INR  Five Lakh Twenty Five Thousand    Only</v>
      </c>
      <c r="IE45" s="13">
        <v>1.01</v>
      </c>
      <c r="IF45" s="13" t="s">
        <v>37</v>
      </c>
      <c r="IG45" s="13" t="s">
        <v>33</v>
      </c>
      <c r="IH45" s="13">
        <v>123.223</v>
      </c>
      <c r="II45" s="13" t="s">
        <v>35</v>
      </c>
    </row>
    <row r="46" spans="1:243" s="12" customFormat="1" ht="28.5" customHeight="1">
      <c r="A46" s="61">
        <v>19</v>
      </c>
      <c r="B46" s="83" t="s">
        <v>87</v>
      </c>
      <c r="C46" s="64" t="s">
        <v>62</v>
      </c>
      <c r="D46" s="38"/>
      <c r="E46" s="21"/>
      <c r="F46" s="42"/>
      <c r="G46" s="33"/>
      <c r="H46" s="31"/>
      <c r="I46" s="24"/>
      <c r="J46" s="32"/>
      <c r="K46" s="33"/>
      <c r="L46" s="33"/>
      <c r="M46" s="39"/>
      <c r="N46" s="33"/>
      <c r="O46" s="33"/>
      <c r="P46" s="18"/>
      <c r="Q46" s="33"/>
      <c r="R46" s="33"/>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40"/>
      <c r="BB46" s="41"/>
      <c r="BC46" s="37"/>
      <c r="IE46" s="13">
        <v>1.01</v>
      </c>
      <c r="IF46" s="13" t="s">
        <v>37</v>
      </c>
      <c r="IG46" s="13" t="s">
        <v>33</v>
      </c>
      <c r="IH46" s="13">
        <v>123.223</v>
      </c>
      <c r="II46" s="13" t="s">
        <v>35</v>
      </c>
    </row>
    <row r="47" spans="1:243" s="12" customFormat="1" ht="72" customHeight="1">
      <c r="A47" s="61">
        <v>19.01</v>
      </c>
      <c r="B47" s="68" t="s">
        <v>88</v>
      </c>
      <c r="C47" s="64" t="s">
        <v>63</v>
      </c>
      <c r="D47" s="38">
        <v>40</v>
      </c>
      <c r="E47" s="21" t="s">
        <v>52</v>
      </c>
      <c r="F47" s="42">
        <v>2400</v>
      </c>
      <c r="G47" s="33"/>
      <c r="H47" s="31"/>
      <c r="I47" s="24" t="s">
        <v>36</v>
      </c>
      <c r="J47" s="32">
        <f>IF(I47="Less(-)",-1,1)</f>
        <v>1</v>
      </c>
      <c r="K47" s="33" t="s">
        <v>42</v>
      </c>
      <c r="L47" s="33" t="s">
        <v>6</v>
      </c>
      <c r="M47" s="39"/>
      <c r="N47" s="33"/>
      <c r="O47" s="33"/>
      <c r="P47" s="18"/>
      <c r="Q47" s="33"/>
      <c r="R47" s="33"/>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40">
        <f>total_amount_ba($B$2,$D$2,D47,F47,J47,K47,M47)</f>
        <v>96000</v>
      </c>
      <c r="BB47" s="41">
        <f>BA47+SUM(N47:AZ47)</f>
        <v>96000</v>
      </c>
      <c r="BC47" s="37" t="str">
        <f>SpellNumber(L47,BB47)</f>
        <v>INR  Ninety Six Thousand    Only</v>
      </c>
      <c r="IE47" s="13">
        <v>1.01</v>
      </c>
      <c r="IF47" s="13" t="s">
        <v>37</v>
      </c>
      <c r="IG47" s="13" t="s">
        <v>33</v>
      </c>
      <c r="IH47" s="13">
        <v>123.223</v>
      </c>
      <c r="II47" s="13" t="s">
        <v>35</v>
      </c>
    </row>
    <row r="48" spans="1:243" s="12" customFormat="1" ht="33.75" customHeight="1">
      <c r="A48" s="61">
        <v>20</v>
      </c>
      <c r="B48" s="83" t="s">
        <v>89</v>
      </c>
      <c r="C48" s="64" t="s">
        <v>65</v>
      </c>
      <c r="D48" s="38"/>
      <c r="E48" s="19"/>
      <c r="F48" s="30"/>
      <c r="G48" s="33"/>
      <c r="H48" s="31"/>
      <c r="I48" s="24"/>
      <c r="J48" s="32"/>
      <c r="K48" s="33"/>
      <c r="L48" s="33"/>
      <c r="M48" s="39"/>
      <c r="N48" s="33"/>
      <c r="O48" s="33"/>
      <c r="P48" s="18"/>
      <c r="Q48" s="33"/>
      <c r="R48" s="33"/>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40"/>
      <c r="BB48" s="41"/>
      <c r="BC48" s="37"/>
      <c r="IE48" s="13">
        <v>1.01</v>
      </c>
      <c r="IF48" s="13" t="s">
        <v>37</v>
      </c>
      <c r="IG48" s="13" t="s">
        <v>33</v>
      </c>
      <c r="IH48" s="13">
        <v>123.223</v>
      </c>
      <c r="II48" s="13" t="s">
        <v>35</v>
      </c>
    </row>
    <row r="49" spans="1:243" s="12" customFormat="1" ht="102.75" customHeight="1">
      <c r="A49" s="61">
        <v>20.01</v>
      </c>
      <c r="B49" s="69" t="s">
        <v>116</v>
      </c>
      <c r="C49" s="64" t="s">
        <v>67</v>
      </c>
      <c r="D49" s="38">
        <v>186</v>
      </c>
      <c r="E49" s="21" t="s">
        <v>52</v>
      </c>
      <c r="F49" s="42">
        <v>2550</v>
      </c>
      <c r="G49" s="33"/>
      <c r="H49" s="31"/>
      <c r="I49" s="24" t="s">
        <v>36</v>
      </c>
      <c r="J49" s="32">
        <f>IF(I49="Less(-)",-1,1)</f>
        <v>1</v>
      </c>
      <c r="K49" s="33" t="s">
        <v>42</v>
      </c>
      <c r="L49" s="33" t="s">
        <v>6</v>
      </c>
      <c r="M49" s="39"/>
      <c r="N49" s="33"/>
      <c r="O49" s="33"/>
      <c r="P49" s="18"/>
      <c r="Q49" s="33"/>
      <c r="R49" s="33"/>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40">
        <f>total_amount_ba($B$2,$D$2,D49,F49,J49,K49,M49)</f>
        <v>474300</v>
      </c>
      <c r="BB49" s="41">
        <f>BA49+SUM(N49:AZ49)</f>
        <v>474300</v>
      </c>
      <c r="BC49" s="37" t="str">
        <f>SpellNumber(L49,BB49)</f>
        <v>INR  Four Lakh Seventy Four Thousand Three Hundred    Only</v>
      </c>
      <c r="IE49" s="13">
        <v>1.01</v>
      </c>
      <c r="IF49" s="13" t="s">
        <v>37</v>
      </c>
      <c r="IG49" s="13" t="s">
        <v>33</v>
      </c>
      <c r="IH49" s="13">
        <v>123.223</v>
      </c>
      <c r="II49" s="13" t="s">
        <v>35</v>
      </c>
    </row>
    <row r="50" spans="1:243" s="12" customFormat="1" ht="24" customHeight="1">
      <c r="A50" s="61">
        <v>21</v>
      </c>
      <c r="B50" s="83" t="s">
        <v>90</v>
      </c>
      <c r="C50" s="63" t="s">
        <v>68</v>
      </c>
      <c r="D50" s="38"/>
      <c r="E50" s="19"/>
      <c r="F50" s="30"/>
      <c r="G50" s="33"/>
      <c r="H50" s="31"/>
      <c r="I50" s="24"/>
      <c r="J50" s="32"/>
      <c r="K50" s="33"/>
      <c r="L50" s="33"/>
      <c r="M50" s="39"/>
      <c r="N50" s="33"/>
      <c r="O50" s="33"/>
      <c r="P50" s="18"/>
      <c r="Q50" s="33"/>
      <c r="R50" s="33"/>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40"/>
      <c r="BB50" s="41"/>
      <c r="BC50" s="37"/>
      <c r="IE50" s="13">
        <v>1.01</v>
      </c>
      <c r="IF50" s="13" t="s">
        <v>37</v>
      </c>
      <c r="IG50" s="13" t="s">
        <v>33</v>
      </c>
      <c r="IH50" s="13">
        <v>123.223</v>
      </c>
      <c r="II50" s="13" t="s">
        <v>35</v>
      </c>
    </row>
    <row r="51" spans="1:243" s="12" customFormat="1" ht="57" customHeight="1">
      <c r="A51" s="61">
        <v>21.01</v>
      </c>
      <c r="B51" s="68" t="s">
        <v>91</v>
      </c>
      <c r="C51" s="63" t="s">
        <v>70</v>
      </c>
      <c r="D51" s="38">
        <v>1</v>
      </c>
      <c r="E51" s="21" t="s">
        <v>35</v>
      </c>
      <c r="F51" s="42">
        <v>22000</v>
      </c>
      <c r="G51" s="33"/>
      <c r="H51" s="31"/>
      <c r="I51" s="24" t="s">
        <v>36</v>
      </c>
      <c r="J51" s="32">
        <f>IF(I51="Less(-)",-1,1)</f>
        <v>1</v>
      </c>
      <c r="K51" s="33" t="s">
        <v>42</v>
      </c>
      <c r="L51" s="33" t="s">
        <v>6</v>
      </c>
      <c r="M51" s="39"/>
      <c r="N51" s="33"/>
      <c r="O51" s="33"/>
      <c r="P51" s="18"/>
      <c r="Q51" s="33"/>
      <c r="R51" s="33"/>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40">
        <f>total_amount_ba($B$2,$D$2,D51,F51,J51,K51,M51)</f>
        <v>22000</v>
      </c>
      <c r="BB51" s="41">
        <f>BA51+SUM(N51:AZ51)</f>
        <v>22000</v>
      </c>
      <c r="BC51" s="37" t="str">
        <f>SpellNumber(L51,BB51)</f>
        <v>INR  Twenty Two Thousand    Only</v>
      </c>
      <c r="IE51" s="13">
        <v>1.01</v>
      </c>
      <c r="IF51" s="13" t="s">
        <v>37</v>
      </c>
      <c r="IG51" s="13" t="s">
        <v>33</v>
      </c>
      <c r="IH51" s="13">
        <v>123.223</v>
      </c>
      <c r="II51" s="13" t="s">
        <v>35</v>
      </c>
    </row>
    <row r="52" spans="1:243" s="12" customFormat="1" ht="33" customHeight="1">
      <c r="A52" s="61">
        <v>22</v>
      </c>
      <c r="B52" s="83" t="s">
        <v>92</v>
      </c>
      <c r="C52" s="63" t="s">
        <v>71</v>
      </c>
      <c r="D52" s="38"/>
      <c r="E52" s="19"/>
      <c r="F52" s="30"/>
      <c r="G52" s="33"/>
      <c r="H52" s="31"/>
      <c r="I52" s="24"/>
      <c r="J52" s="32"/>
      <c r="K52" s="33"/>
      <c r="L52" s="33"/>
      <c r="M52" s="39"/>
      <c r="N52" s="33"/>
      <c r="O52" s="33"/>
      <c r="P52" s="18"/>
      <c r="Q52" s="33"/>
      <c r="R52" s="33"/>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40"/>
      <c r="BB52" s="41"/>
      <c r="BC52" s="37"/>
      <c r="IE52" s="13">
        <v>1.01</v>
      </c>
      <c r="IF52" s="13" t="s">
        <v>37</v>
      </c>
      <c r="IG52" s="13" t="s">
        <v>33</v>
      </c>
      <c r="IH52" s="13">
        <v>123.223</v>
      </c>
      <c r="II52" s="13" t="s">
        <v>35</v>
      </c>
    </row>
    <row r="53" spans="1:243" s="12" customFormat="1" ht="51" customHeight="1">
      <c r="A53" s="61">
        <v>22.01</v>
      </c>
      <c r="B53" s="69" t="s">
        <v>93</v>
      </c>
      <c r="C53" s="63" t="s">
        <v>72</v>
      </c>
      <c r="D53" s="38">
        <v>1</v>
      </c>
      <c r="E53" s="21" t="s">
        <v>35</v>
      </c>
      <c r="F53" s="42">
        <v>17000</v>
      </c>
      <c r="G53" s="33"/>
      <c r="H53" s="31"/>
      <c r="I53" s="24" t="s">
        <v>36</v>
      </c>
      <c r="J53" s="32">
        <f>IF(I53="Less(-)",-1,1)</f>
        <v>1</v>
      </c>
      <c r="K53" s="33" t="s">
        <v>42</v>
      </c>
      <c r="L53" s="33" t="s">
        <v>6</v>
      </c>
      <c r="M53" s="39"/>
      <c r="N53" s="33"/>
      <c r="O53" s="33"/>
      <c r="P53" s="18"/>
      <c r="Q53" s="33"/>
      <c r="R53" s="33"/>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40">
        <f>total_amount_ba($B$2,$D$2,D53,F53,J53,K53,M53)</f>
        <v>17000</v>
      </c>
      <c r="BB53" s="41">
        <f>BA53+SUM(N53:AZ53)</f>
        <v>17000</v>
      </c>
      <c r="BC53" s="37" t="str">
        <f>SpellNumber(L53,BB53)</f>
        <v>INR  Seventeen Thousand    Only</v>
      </c>
      <c r="IE53" s="13">
        <v>1.01</v>
      </c>
      <c r="IF53" s="13" t="s">
        <v>37</v>
      </c>
      <c r="IG53" s="13" t="s">
        <v>33</v>
      </c>
      <c r="IH53" s="13">
        <v>123.223</v>
      </c>
      <c r="II53" s="13" t="s">
        <v>35</v>
      </c>
    </row>
    <row r="54" spans="1:243" s="12" customFormat="1" ht="132.75" customHeight="1">
      <c r="A54" s="61">
        <v>23</v>
      </c>
      <c r="B54" s="67" t="s">
        <v>94</v>
      </c>
      <c r="C54" s="63" t="s">
        <v>74</v>
      </c>
      <c r="D54" s="38"/>
      <c r="E54" s="19"/>
      <c r="F54" s="30"/>
      <c r="G54" s="33"/>
      <c r="H54" s="31"/>
      <c r="I54" s="24"/>
      <c r="J54" s="32"/>
      <c r="K54" s="33"/>
      <c r="L54" s="33"/>
      <c r="M54" s="39"/>
      <c r="N54" s="33"/>
      <c r="O54" s="33"/>
      <c r="P54" s="18"/>
      <c r="Q54" s="33"/>
      <c r="R54" s="33"/>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40"/>
      <c r="BB54" s="41"/>
      <c r="BC54" s="37"/>
      <c r="IE54" s="13">
        <v>1.01</v>
      </c>
      <c r="IF54" s="13" t="s">
        <v>37</v>
      </c>
      <c r="IG54" s="13" t="s">
        <v>33</v>
      </c>
      <c r="IH54" s="13">
        <v>123.223</v>
      </c>
      <c r="II54" s="13" t="s">
        <v>35</v>
      </c>
    </row>
    <row r="55" spans="1:243" s="12" customFormat="1" ht="32.25" customHeight="1">
      <c r="A55" s="61">
        <v>23.01</v>
      </c>
      <c r="B55" s="67" t="s">
        <v>95</v>
      </c>
      <c r="C55" s="64" t="s">
        <v>75</v>
      </c>
      <c r="D55" s="38">
        <v>14</v>
      </c>
      <c r="E55" s="19" t="s">
        <v>52</v>
      </c>
      <c r="F55" s="30">
        <v>3113.3</v>
      </c>
      <c r="G55" s="33"/>
      <c r="H55" s="31"/>
      <c r="I55" s="24" t="s">
        <v>36</v>
      </c>
      <c r="J55" s="32">
        <f>IF(I55="Less(-)",-1,1)</f>
        <v>1</v>
      </c>
      <c r="K55" s="33" t="s">
        <v>42</v>
      </c>
      <c r="L55" s="33" t="s">
        <v>6</v>
      </c>
      <c r="M55" s="39"/>
      <c r="N55" s="33"/>
      <c r="O55" s="33"/>
      <c r="P55" s="18"/>
      <c r="Q55" s="33"/>
      <c r="R55" s="33"/>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40">
        <f>total_amount_ba($B$2,$D$2,D55,F55,J55,K55,M55)</f>
        <v>43586.2</v>
      </c>
      <c r="BB55" s="41">
        <f>BA55+SUM(N55:AZ55)</f>
        <v>43586.2</v>
      </c>
      <c r="BC55" s="37" t="str">
        <f>SpellNumber(L55,BB55)</f>
        <v>INR  Forty Three Thousand Five Hundred &amp; Eighty Six  and Paise Twenty Only</v>
      </c>
      <c r="IE55" s="13">
        <v>1.01</v>
      </c>
      <c r="IF55" s="13" t="s">
        <v>37</v>
      </c>
      <c r="IG55" s="13" t="s">
        <v>33</v>
      </c>
      <c r="IH55" s="13">
        <v>123.223</v>
      </c>
      <c r="II55" s="13" t="s">
        <v>35</v>
      </c>
    </row>
    <row r="56" spans="1:243" s="12" customFormat="1" ht="21" customHeight="1">
      <c r="A56" s="61">
        <v>24</v>
      </c>
      <c r="B56" s="83" t="s">
        <v>96</v>
      </c>
      <c r="C56" s="64" t="s">
        <v>77</v>
      </c>
      <c r="D56" s="38"/>
      <c r="E56" s="21"/>
      <c r="F56" s="42"/>
      <c r="G56" s="33"/>
      <c r="H56" s="31"/>
      <c r="I56" s="24"/>
      <c r="J56" s="32"/>
      <c r="K56" s="33"/>
      <c r="L56" s="33"/>
      <c r="M56" s="39"/>
      <c r="N56" s="33"/>
      <c r="O56" s="33"/>
      <c r="P56" s="18"/>
      <c r="Q56" s="33"/>
      <c r="R56" s="33"/>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40"/>
      <c r="BB56" s="41"/>
      <c r="BC56" s="37"/>
      <c r="IE56" s="13">
        <v>1.01</v>
      </c>
      <c r="IF56" s="13" t="s">
        <v>37</v>
      </c>
      <c r="IG56" s="13" t="s">
        <v>33</v>
      </c>
      <c r="IH56" s="13">
        <v>123.223</v>
      </c>
      <c r="II56" s="13" t="s">
        <v>35</v>
      </c>
    </row>
    <row r="57" spans="1:243" s="12" customFormat="1" ht="48" customHeight="1">
      <c r="A57" s="61">
        <v>24.01</v>
      </c>
      <c r="B57" s="68" t="s">
        <v>113</v>
      </c>
      <c r="C57" s="64" t="s">
        <v>56</v>
      </c>
      <c r="D57" s="38">
        <v>84</v>
      </c>
      <c r="E57" s="19" t="s">
        <v>35</v>
      </c>
      <c r="F57" s="30">
        <v>425</v>
      </c>
      <c r="G57" s="33"/>
      <c r="H57" s="31"/>
      <c r="I57" s="24" t="s">
        <v>36</v>
      </c>
      <c r="J57" s="32">
        <f>IF(I57="Less(-)",-1,1)</f>
        <v>1</v>
      </c>
      <c r="K57" s="33" t="s">
        <v>42</v>
      </c>
      <c r="L57" s="33" t="s">
        <v>6</v>
      </c>
      <c r="M57" s="39"/>
      <c r="N57" s="33"/>
      <c r="O57" s="33"/>
      <c r="P57" s="18"/>
      <c r="Q57" s="33"/>
      <c r="R57" s="33"/>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40">
        <f>total_amount_ba($B$2,$D$2,D57,F57,J57,K57,M57)</f>
        <v>35700</v>
      </c>
      <c r="BB57" s="41">
        <f>BA57+SUM(N57:AZ57)</f>
        <v>35700</v>
      </c>
      <c r="BC57" s="37" t="str">
        <f>SpellNumber(L57,BB57)</f>
        <v>INR  Thirty Five Thousand Seven Hundred    Only</v>
      </c>
      <c r="IE57" s="13">
        <v>1.01</v>
      </c>
      <c r="IF57" s="13" t="s">
        <v>37</v>
      </c>
      <c r="IG57" s="13" t="s">
        <v>33</v>
      </c>
      <c r="IH57" s="13">
        <v>123.223</v>
      </c>
      <c r="II57" s="13" t="s">
        <v>35</v>
      </c>
    </row>
    <row r="58" spans="1:243" s="12" customFormat="1" ht="36" customHeight="1">
      <c r="A58" s="79">
        <v>25</v>
      </c>
      <c r="B58" s="80" t="s">
        <v>117</v>
      </c>
      <c r="C58" s="64" t="s">
        <v>58</v>
      </c>
      <c r="D58" s="38">
        <v>24</v>
      </c>
      <c r="E58" s="19" t="s">
        <v>52</v>
      </c>
      <c r="F58" s="30">
        <v>550.4</v>
      </c>
      <c r="G58" s="33"/>
      <c r="H58" s="31"/>
      <c r="I58" s="24" t="s">
        <v>36</v>
      </c>
      <c r="J58" s="32">
        <f>IF(I58="Less(-)",-1,1)</f>
        <v>1</v>
      </c>
      <c r="K58" s="33" t="s">
        <v>42</v>
      </c>
      <c r="L58" s="33" t="s">
        <v>6</v>
      </c>
      <c r="M58" s="39"/>
      <c r="N58" s="33"/>
      <c r="O58" s="33"/>
      <c r="P58" s="18"/>
      <c r="Q58" s="33"/>
      <c r="R58" s="33"/>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40">
        <f>total_amount_ba($B$2,$D$2,D58,F58,J58,K58,M58)</f>
        <v>13209.6</v>
      </c>
      <c r="BB58" s="41">
        <f>BA58+SUM(N58:AZ58)</f>
        <v>13209.6</v>
      </c>
      <c r="BC58" s="37" t="str">
        <f>SpellNumber(L58,BB58)</f>
        <v>INR  Thirteen Thousand Two Hundred &amp; Nine  and Paise Sixty Only</v>
      </c>
      <c r="IE58" s="13">
        <v>1.01</v>
      </c>
      <c r="IF58" s="13" t="s">
        <v>37</v>
      </c>
      <c r="IG58" s="13" t="s">
        <v>33</v>
      </c>
      <c r="IH58" s="13">
        <v>123.223</v>
      </c>
      <c r="II58" s="13" t="s">
        <v>35</v>
      </c>
    </row>
    <row r="59" spans="1:243" s="12" customFormat="1" ht="201" customHeight="1">
      <c r="A59" s="62">
        <v>26</v>
      </c>
      <c r="B59" s="69" t="s">
        <v>97</v>
      </c>
      <c r="C59" s="64" t="s">
        <v>60</v>
      </c>
      <c r="D59" s="38"/>
      <c r="E59" s="21"/>
      <c r="F59" s="42"/>
      <c r="G59" s="33"/>
      <c r="H59" s="31"/>
      <c r="I59" s="24"/>
      <c r="J59" s="32"/>
      <c r="K59" s="33"/>
      <c r="L59" s="33"/>
      <c r="M59" s="39"/>
      <c r="N59" s="33"/>
      <c r="O59" s="33"/>
      <c r="P59" s="18"/>
      <c r="Q59" s="33"/>
      <c r="R59" s="33"/>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40"/>
      <c r="BB59" s="41"/>
      <c r="BC59" s="37"/>
      <c r="IE59" s="13">
        <v>1.01</v>
      </c>
      <c r="IF59" s="13" t="s">
        <v>37</v>
      </c>
      <c r="IG59" s="13" t="s">
        <v>33</v>
      </c>
      <c r="IH59" s="13">
        <v>123.223</v>
      </c>
      <c r="II59" s="13" t="s">
        <v>35</v>
      </c>
    </row>
    <row r="60" spans="1:243" s="12" customFormat="1" ht="39.75" customHeight="1">
      <c r="A60" s="82">
        <v>26.01</v>
      </c>
      <c r="B60" s="69" t="s">
        <v>98</v>
      </c>
      <c r="C60" s="64" t="s">
        <v>62</v>
      </c>
      <c r="D60" s="38">
        <v>50</v>
      </c>
      <c r="E60" s="21" t="s">
        <v>54</v>
      </c>
      <c r="F60" s="42">
        <v>444.9</v>
      </c>
      <c r="G60" s="33"/>
      <c r="H60" s="31"/>
      <c r="I60" s="24" t="s">
        <v>36</v>
      </c>
      <c r="J60" s="32">
        <f>IF(I60="Less(-)",-1,1)</f>
        <v>1</v>
      </c>
      <c r="K60" s="33" t="s">
        <v>42</v>
      </c>
      <c r="L60" s="33" t="s">
        <v>6</v>
      </c>
      <c r="M60" s="39"/>
      <c r="N60" s="33"/>
      <c r="O60" s="33"/>
      <c r="P60" s="18"/>
      <c r="Q60" s="33"/>
      <c r="R60" s="33"/>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40">
        <f>total_amount_ba($B$2,$D$2,D60,F60,J60,K60,M60)</f>
        <v>22245</v>
      </c>
      <c r="BB60" s="41">
        <f>BA60+SUM(N60:AZ60)</f>
        <v>22245</v>
      </c>
      <c r="BC60" s="37" t="str">
        <f>SpellNumber(L60,BB60)</f>
        <v>INR  Twenty Two Thousand Two Hundred &amp; Forty Five  Only</v>
      </c>
      <c r="IE60" s="13">
        <v>1.01</v>
      </c>
      <c r="IF60" s="13" t="s">
        <v>37</v>
      </c>
      <c r="IG60" s="13" t="s">
        <v>33</v>
      </c>
      <c r="IH60" s="13">
        <v>123.223</v>
      </c>
      <c r="II60" s="13" t="s">
        <v>35</v>
      </c>
    </row>
    <row r="61" spans="1:243" s="12" customFormat="1" ht="99" customHeight="1">
      <c r="A61" s="62">
        <v>27</v>
      </c>
      <c r="B61" s="69" t="s">
        <v>123</v>
      </c>
      <c r="C61" s="64" t="s">
        <v>63</v>
      </c>
      <c r="D61" s="38"/>
      <c r="E61" s="21"/>
      <c r="F61" s="42"/>
      <c r="G61" s="33"/>
      <c r="H61" s="31"/>
      <c r="I61" s="24"/>
      <c r="J61" s="32"/>
      <c r="K61" s="33"/>
      <c r="L61" s="33"/>
      <c r="M61" s="39"/>
      <c r="N61" s="33"/>
      <c r="O61" s="33"/>
      <c r="P61" s="18"/>
      <c r="Q61" s="33"/>
      <c r="R61" s="33"/>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40"/>
      <c r="BB61" s="41"/>
      <c r="BC61" s="37"/>
      <c r="IE61" s="13">
        <v>1.01</v>
      </c>
      <c r="IF61" s="13" t="s">
        <v>37</v>
      </c>
      <c r="IG61" s="13" t="s">
        <v>33</v>
      </c>
      <c r="IH61" s="13">
        <v>123.223</v>
      </c>
      <c r="II61" s="13" t="s">
        <v>35</v>
      </c>
    </row>
    <row r="62" spans="1:243" s="12" customFormat="1" ht="33.75" customHeight="1">
      <c r="A62" s="62">
        <v>27.01</v>
      </c>
      <c r="B62" s="69" t="s">
        <v>99</v>
      </c>
      <c r="C62" s="64" t="s">
        <v>65</v>
      </c>
      <c r="D62" s="38">
        <v>3</v>
      </c>
      <c r="E62" s="19" t="s">
        <v>52</v>
      </c>
      <c r="F62" s="30">
        <v>866.6</v>
      </c>
      <c r="G62" s="33"/>
      <c r="H62" s="31"/>
      <c r="I62" s="24" t="s">
        <v>36</v>
      </c>
      <c r="J62" s="32">
        <f>IF(I62="Less(-)",-1,1)</f>
        <v>1</v>
      </c>
      <c r="K62" s="33" t="s">
        <v>42</v>
      </c>
      <c r="L62" s="33" t="s">
        <v>6</v>
      </c>
      <c r="M62" s="39"/>
      <c r="N62" s="33"/>
      <c r="O62" s="33"/>
      <c r="P62" s="18"/>
      <c r="Q62" s="33"/>
      <c r="R62" s="33"/>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40">
        <f>total_amount_ba($B$2,$D$2,D62,F62,J62,K62,M62)</f>
        <v>2599.8</v>
      </c>
      <c r="BB62" s="41">
        <f>BA62+SUM(N62:AZ62)</f>
        <v>2599.8</v>
      </c>
      <c r="BC62" s="37" t="str">
        <f>SpellNumber(L62,BB62)</f>
        <v>INR  Two Thousand Five Hundred &amp; Ninety Nine  and Paise Eighty Only</v>
      </c>
      <c r="IE62" s="13">
        <v>1.01</v>
      </c>
      <c r="IF62" s="13" t="s">
        <v>37</v>
      </c>
      <c r="IG62" s="13" t="s">
        <v>33</v>
      </c>
      <c r="IH62" s="13">
        <v>123.223</v>
      </c>
      <c r="II62" s="13" t="s">
        <v>35</v>
      </c>
    </row>
    <row r="63" spans="1:243" s="12" customFormat="1" ht="87.75" customHeight="1">
      <c r="A63" s="62">
        <v>28</v>
      </c>
      <c r="B63" s="69" t="s">
        <v>100</v>
      </c>
      <c r="C63" s="64" t="s">
        <v>67</v>
      </c>
      <c r="D63" s="38"/>
      <c r="E63" s="21"/>
      <c r="F63" s="42"/>
      <c r="G63" s="33"/>
      <c r="H63" s="31"/>
      <c r="I63" s="24" t="s">
        <v>36</v>
      </c>
      <c r="J63" s="32">
        <f>IF(I63="Less(-)",-1,1)</f>
        <v>1</v>
      </c>
      <c r="K63" s="33" t="s">
        <v>42</v>
      </c>
      <c r="L63" s="33" t="s">
        <v>6</v>
      </c>
      <c r="M63" s="39"/>
      <c r="N63" s="33"/>
      <c r="O63" s="33"/>
      <c r="P63" s="18"/>
      <c r="Q63" s="33"/>
      <c r="R63" s="33"/>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40">
        <f>total_amount_ba($B$2,$D$2,D63,F63,J63,K63,M63)</f>
        <v>0</v>
      </c>
      <c r="BB63" s="41">
        <f>BA63+SUM(N63:AZ63)</f>
        <v>0</v>
      </c>
      <c r="BC63" s="37" t="str">
        <f>SpellNumber(L63,BB63)</f>
        <v>INR Zero Only</v>
      </c>
      <c r="IE63" s="13">
        <v>1.01</v>
      </c>
      <c r="IF63" s="13" t="s">
        <v>37</v>
      </c>
      <c r="IG63" s="13" t="s">
        <v>33</v>
      </c>
      <c r="IH63" s="13">
        <v>123.223</v>
      </c>
      <c r="II63" s="13" t="s">
        <v>35</v>
      </c>
    </row>
    <row r="64" spans="1:243" s="12" customFormat="1" ht="38.25" customHeight="1">
      <c r="A64" s="62">
        <v>28.01</v>
      </c>
      <c r="B64" s="69" t="s">
        <v>101</v>
      </c>
      <c r="C64" s="63" t="s">
        <v>68</v>
      </c>
      <c r="D64" s="38">
        <v>3</v>
      </c>
      <c r="E64" s="19" t="s">
        <v>52</v>
      </c>
      <c r="F64" s="30">
        <v>1003.95</v>
      </c>
      <c r="G64" s="33"/>
      <c r="H64" s="31"/>
      <c r="I64" s="24" t="s">
        <v>36</v>
      </c>
      <c r="J64" s="32">
        <f>IF(I64="Less(-)",-1,1)</f>
        <v>1</v>
      </c>
      <c r="K64" s="33" t="s">
        <v>42</v>
      </c>
      <c r="L64" s="33" t="s">
        <v>6</v>
      </c>
      <c r="M64" s="39"/>
      <c r="N64" s="33"/>
      <c r="O64" s="33"/>
      <c r="P64" s="18"/>
      <c r="Q64" s="33"/>
      <c r="R64" s="33"/>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40">
        <f>total_amount_ba($B$2,$D$2,D64,F64,J64,K64,M64)</f>
        <v>3011.85</v>
      </c>
      <c r="BB64" s="41">
        <f>BA64+SUM(N64:AZ64)</f>
        <v>3011.85</v>
      </c>
      <c r="BC64" s="37" t="str">
        <f>SpellNumber(L64,BB64)</f>
        <v>INR  Three Thousand  &amp;Eleven  and Paise Eighty Five Only</v>
      </c>
      <c r="IE64" s="13">
        <v>1.01</v>
      </c>
      <c r="IF64" s="13" t="s">
        <v>37</v>
      </c>
      <c r="IG64" s="13" t="s">
        <v>33</v>
      </c>
      <c r="IH64" s="13">
        <v>123.223</v>
      </c>
      <c r="II64" s="13" t="s">
        <v>35</v>
      </c>
    </row>
    <row r="65" spans="1:243" s="12" customFormat="1" ht="69.75" customHeight="1">
      <c r="A65" s="62">
        <v>29</v>
      </c>
      <c r="B65" s="69" t="s">
        <v>102</v>
      </c>
      <c r="C65" s="63" t="s">
        <v>70</v>
      </c>
      <c r="D65" s="38"/>
      <c r="E65" s="21"/>
      <c r="F65" s="42"/>
      <c r="G65" s="33"/>
      <c r="H65" s="31"/>
      <c r="I65" s="24"/>
      <c r="J65" s="32"/>
      <c r="K65" s="33"/>
      <c r="L65" s="33"/>
      <c r="M65" s="39"/>
      <c r="N65" s="33"/>
      <c r="O65" s="33"/>
      <c r="P65" s="18"/>
      <c r="Q65" s="33"/>
      <c r="R65" s="33"/>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40"/>
      <c r="BB65" s="41"/>
      <c r="BC65" s="37"/>
      <c r="IE65" s="13">
        <v>1.01</v>
      </c>
      <c r="IF65" s="13" t="s">
        <v>37</v>
      </c>
      <c r="IG65" s="13" t="s">
        <v>33</v>
      </c>
      <c r="IH65" s="13">
        <v>123.223</v>
      </c>
      <c r="II65" s="13" t="s">
        <v>35</v>
      </c>
    </row>
    <row r="66" spans="1:243" s="12" customFormat="1" ht="33" customHeight="1">
      <c r="A66" s="62">
        <v>29.01</v>
      </c>
      <c r="B66" s="69" t="s">
        <v>103</v>
      </c>
      <c r="C66" s="63" t="s">
        <v>71</v>
      </c>
      <c r="D66" s="38">
        <v>6</v>
      </c>
      <c r="E66" s="19" t="s">
        <v>35</v>
      </c>
      <c r="F66" s="30">
        <v>51.1</v>
      </c>
      <c r="G66" s="33"/>
      <c r="H66" s="31"/>
      <c r="I66" s="24" t="s">
        <v>36</v>
      </c>
      <c r="J66" s="32">
        <f>IF(I66="Less(-)",-1,1)</f>
        <v>1</v>
      </c>
      <c r="K66" s="33" t="s">
        <v>42</v>
      </c>
      <c r="L66" s="33" t="s">
        <v>6</v>
      </c>
      <c r="M66" s="39"/>
      <c r="N66" s="33"/>
      <c r="O66" s="33"/>
      <c r="P66" s="18"/>
      <c r="Q66" s="33"/>
      <c r="R66" s="33"/>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40">
        <f>total_amount_ba($B$2,$D$2,D66,F66,J66,K66,M66)</f>
        <v>306.6</v>
      </c>
      <c r="BB66" s="41">
        <f>BA66+SUM(N66:AZ66)</f>
        <v>306.6</v>
      </c>
      <c r="BC66" s="37" t="str">
        <f>SpellNumber(L66,BB66)</f>
        <v>INR  Three Hundred &amp; Six  and Paise Sixty Only</v>
      </c>
      <c r="IE66" s="13">
        <v>1.01</v>
      </c>
      <c r="IF66" s="13" t="s">
        <v>37</v>
      </c>
      <c r="IG66" s="13" t="s">
        <v>33</v>
      </c>
      <c r="IH66" s="13">
        <v>123.223</v>
      </c>
      <c r="II66" s="13" t="s">
        <v>35</v>
      </c>
    </row>
    <row r="67" spans="1:243" s="12" customFormat="1" ht="69" customHeight="1">
      <c r="A67" s="62">
        <v>30</v>
      </c>
      <c r="B67" s="69" t="s">
        <v>122</v>
      </c>
      <c r="C67" s="63" t="s">
        <v>72</v>
      </c>
      <c r="D67" s="38"/>
      <c r="E67" s="21"/>
      <c r="F67" s="42"/>
      <c r="G67" s="33"/>
      <c r="H67" s="31"/>
      <c r="I67" s="24"/>
      <c r="J67" s="32"/>
      <c r="K67" s="33"/>
      <c r="L67" s="33"/>
      <c r="M67" s="39"/>
      <c r="N67" s="33"/>
      <c r="O67" s="33"/>
      <c r="P67" s="18"/>
      <c r="Q67" s="33"/>
      <c r="R67" s="33"/>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40"/>
      <c r="BB67" s="41"/>
      <c r="BC67" s="37"/>
      <c r="IE67" s="13">
        <v>1.01</v>
      </c>
      <c r="IF67" s="13" t="s">
        <v>37</v>
      </c>
      <c r="IG67" s="13" t="s">
        <v>33</v>
      </c>
      <c r="IH67" s="13">
        <v>123.223</v>
      </c>
      <c r="II67" s="13" t="s">
        <v>35</v>
      </c>
    </row>
    <row r="68" spans="1:243" s="12" customFormat="1" ht="27.75" customHeight="1">
      <c r="A68" s="62">
        <v>30.01</v>
      </c>
      <c r="B68" s="69" t="s">
        <v>104</v>
      </c>
      <c r="C68" s="63" t="s">
        <v>74</v>
      </c>
      <c r="D68" s="38">
        <v>3</v>
      </c>
      <c r="E68" s="19" t="s">
        <v>35</v>
      </c>
      <c r="F68" s="30">
        <v>88.1</v>
      </c>
      <c r="G68" s="33"/>
      <c r="H68" s="31"/>
      <c r="I68" s="24" t="s">
        <v>36</v>
      </c>
      <c r="J68" s="32">
        <f>IF(I68="Less(-)",-1,1)</f>
        <v>1</v>
      </c>
      <c r="K68" s="33" t="s">
        <v>42</v>
      </c>
      <c r="L68" s="33" t="s">
        <v>6</v>
      </c>
      <c r="M68" s="39"/>
      <c r="N68" s="33"/>
      <c r="O68" s="33"/>
      <c r="P68" s="18"/>
      <c r="Q68" s="33"/>
      <c r="R68" s="33"/>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40">
        <f>total_amount_ba($B$2,$D$2,D68,F68,J68,K68,M68)</f>
        <v>264.3</v>
      </c>
      <c r="BB68" s="41">
        <f>BA68+SUM(N68:AZ68)</f>
        <v>264.3</v>
      </c>
      <c r="BC68" s="37" t="str">
        <f>SpellNumber(L68,BB68)</f>
        <v>INR  Two Hundred &amp; Sixty Four  and Paise Thirty Only</v>
      </c>
      <c r="IE68" s="13">
        <v>1.01</v>
      </c>
      <c r="IF68" s="13" t="s">
        <v>37</v>
      </c>
      <c r="IG68" s="13" t="s">
        <v>33</v>
      </c>
      <c r="IH68" s="13">
        <v>123.223</v>
      </c>
      <c r="II68" s="13" t="s">
        <v>35</v>
      </c>
    </row>
    <row r="69" spans="1:243" s="12" customFormat="1" ht="53.25" customHeight="1">
      <c r="A69" s="62">
        <v>31</v>
      </c>
      <c r="B69" s="69" t="s">
        <v>105</v>
      </c>
      <c r="C69" s="64" t="s">
        <v>75</v>
      </c>
      <c r="D69" s="38">
        <v>3</v>
      </c>
      <c r="E69" s="19" t="s">
        <v>35</v>
      </c>
      <c r="F69" s="30">
        <v>359</v>
      </c>
      <c r="G69" s="33"/>
      <c r="H69" s="31"/>
      <c r="I69" s="24" t="s">
        <v>36</v>
      </c>
      <c r="J69" s="32">
        <f>IF(I69="Less(-)",-1,1)</f>
        <v>1</v>
      </c>
      <c r="K69" s="33" t="s">
        <v>42</v>
      </c>
      <c r="L69" s="33" t="s">
        <v>6</v>
      </c>
      <c r="M69" s="39"/>
      <c r="N69" s="33"/>
      <c r="O69" s="33"/>
      <c r="P69" s="18"/>
      <c r="Q69" s="33"/>
      <c r="R69" s="33"/>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40">
        <f>total_amount_ba($B$2,$D$2,D69,F69,J69,K69,M69)</f>
        <v>1077</v>
      </c>
      <c r="BB69" s="41">
        <f>BA69+SUM(N69:AZ69)</f>
        <v>1077</v>
      </c>
      <c r="BC69" s="37" t="str">
        <f>SpellNumber(L69,BB69)</f>
        <v>INR  One Thousand  &amp;Seventy Seven  Only</v>
      </c>
      <c r="IE69" s="13">
        <v>1.01</v>
      </c>
      <c r="IF69" s="13" t="s">
        <v>37</v>
      </c>
      <c r="IG69" s="13" t="s">
        <v>33</v>
      </c>
      <c r="IH69" s="13">
        <v>123.223</v>
      </c>
      <c r="II69" s="13" t="s">
        <v>35</v>
      </c>
    </row>
    <row r="70" spans="1:243" s="12" customFormat="1" ht="87" customHeight="1">
      <c r="A70" s="62">
        <v>32</v>
      </c>
      <c r="B70" s="69" t="s">
        <v>106</v>
      </c>
      <c r="C70" s="64" t="s">
        <v>77</v>
      </c>
      <c r="D70" s="38">
        <v>3</v>
      </c>
      <c r="E70" s="21" t="s">
        <v>35</v>
      </c>
      <c r="F70" s="42">
        <v>388.4</v>
      </c>
      <c r="G70" s="33"/>
      <c r="H70" s="31"/>
      <c r="I70" s="24" t="s">
        <v>36</v>
      </c>
      <c r="J70" s="32">
        <f>IF(I70="Less(-)",-1,1)</f>
        <v>1</v>
      </c>
      <c r="K70" s="33" t="s">
        <v>42</v>
      </c>
      <c r="L70" s="33" t="s">
        <v>6</v>
      </c>
      <c r="M70" s="39"/>
      <c r="N70" s="33"/>
      <c r="O70" s="33"/>
      <c r="P70" s="18"/>
      <c r="Q70" s="33"/>
      <c r="R70" s="33"/>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40">
        <f>total_amount_ba($B$2,$D$2,D70,F70,J70,K70,M70)</f>
        <v>1165.2</v>
      </c>
      <c r="BB70" s="41">
        <f>BA70+SUM(N70:AZ70)</f>
        <v>1165.2</v>
      </c>
      <c r="BC70" s="37" t="str">
        <f>SpellNumber(L70,BB70)</f>
        <v>INR  One Thousand One Hundred &amp; Sixty Five  and Paise Twenty Only</v>
      </c>
      <c r="IE70" s="13">
        <v>1.01</v>
      </c>
      <c r="IF70" s="13" t="s">
        <v>37</v>
      </c>
      <c r="IG70" s="13" t="s">
        <v>33</v>
      </c>
      <c r="IH70" s="13">
        <v>123.223</v>
      </c>
      <c r="II70" s="13" t="s">
        <v>35</v>
      </c>
    </row>
    <row r="71" spans="1:243" s="12" customFormat="1" ht="48" customHeight="1">
      <c r="A71" s="62">
        <v>33</v>
      </c>
      <c r="B71" s="69" t="s">
        <v>121</v>
      </c>
      <c r="C71" s="64" t="s">
        <v>56</v>
      </c>
      <c r="D71" s="38"/>
      <c r="E71" s="19"/>
      <c r="F71" s="30"/>
      <c r="G71" s="33"/>
      <c r="H71" s="31"/>
      <c r="I71" s="24"/>
      <c r="J71" s="32"/>
      <c r="K71" s="33"/>
      <c r="L71" s="33"/>
      <c r="M71" s="39"/>
      <c r="N71" s="33"/>
      <c r="O71" s="33"/>
      <c r="P71" s="18"/>
      <c r="Q71" s="33"/>
      <c r="R71" s="33"/>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40"/>
      <c r="BB71" s="41"/>
      <c r="BC71" s="37"/>
      <c r="IE71" s="13">
        <v>1.01</v>
      </c>
      <c r="IF71" s="13" t="s">
        <v>37</v>
      </c>
      <c r="IG71" s="13" t="s">
        <v>33</v>
      </c>
      <c r="IH71" s="13">
        <v>123.223</v>
      </c>
      <c r="II71" s="13" t="s">
        <v>35</v>
      </c>
    </row>
    <row r="72" spans="1:243" s="12" customFormat="1" ht="36" customHeight="1">
      <c r="A72" s="81">
        <v>33.01</v>
      </c>
      <c r="B72" s="69" t="s">
        <v>107</v>
      </c>
      <c r="C72" s="64" t="s">
        <v>58</v>
      </c>
      <c r="D72" s="38">
        <v>3</v>
      </c>
      <c r="E72" s="19" t="s">
        <v>35</v>
      </c>
      <c r="F72" s="30">
        <v>38</v>
      </c>
      <c r="G72" s="33"/>
      <c r="H72" s="31"/>
      <c r="I72" s="24" t="s">
        <v>36</v>
      </c>
      <c r="J72" s="32">
        <f>IF(I72="Less(-)",-1,1)</f>
        <v>1</v>
      </c>
      <c r="K72" s="33" t="s">
        <v>42</v>
      </c>
      <c r="L72" s="33" t="s">
        <v>6</v>
      </c>
      <c r="M72" s="39"/>
      <c r="N72" s="33"/>
      <c r="O72" s="33"/>
      <c r="P72" s="18"/>
      <c r="Q72" s="33"/>
      <c r="R72" s="33"/>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40">
        <f>total_amount_ba($B$2,$D$2,D72,F72,J72,K72,M72)</f>
        <v>114</v>
      </c>
      <c r="BB72" s="41">
        <f>BA72+SUM(N72:AZ72)</f>
        <v>114</v>
      </c>
      <c r="BC72" s="37" t="str">
        <f>SpellNumber(L72,BB72)</f>
        <v>INR  One Hundred &amp; Fourteen  Only</v>
      </c>
      <c r="IE72" s="13">
        <v>1.01</v>
      </c>
      <c r="IF72" s="13" t="s">
        <v>37</v>
      </c>
      <c r="IG72" s="13" t="s">
        <v>33</v>
      </c>
      <c r="IH72" s="13">
        <v>123.223</v>
      </c>
      <c r="II72" s="13" t="s">
        <v>35</v>
      </c>
    </row>
    <row r="73" spans="1:243" s="12" customFormat="1" ht="83.25" customHeight="1">
      <c r="A73" s="62">
        <v>34</v>
      </c>
      <c r="B73" s="69" t="s">
        <v>119</v>
      </c>
      <c r="C73" s="64" t="s">
        <v>60</v>
      </c>
      <c r="D73" s="38"/>
      <c r="E73" s="21"/>
      <c r="F73" s="42"/>
      <c r="G73" s="33"/>
      <c r="H73" s="31"/>
      <c r="I73" s="24"/>
      <c r="J73" s="32"/>
      <c r="K73" s="33"/>
      <c r="L73" s="33"/>
      <c r="M73" s="39"/>
      <c r="N73" s="33"/>
      <c r="O73" s="33"/>
      <c r="P73" s="18"/>
      <c r="Q73" s="33"/>
      <c r="R73" s="33"/>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40"/>
      <c r="BB73" s="41"/>
      <c r="BC73" s="37"/>
      <c r="IE73" s="13">
        <v>1.01</v>
      </c>
      <c r="IF73" s="13" t="s">
        <v>37</v>
      </c>
      <c r="IG73" s="13" t="s">
        <v>33</v>
      </c>
      <c r="IH73" s="13">
        <v>123.223</v>
      </c>
      <c r="II73" s="13" t="s">
        <v>35</v>
      </c>
    </row>
    <row r="74" spans="1:243" s="12" customFormat="1" ht="28.5" customHeight="1">
      <c r="A74" s="81">
        <v>34.01</v>
      </c>
      <c r="B74" s="69" t="s">
        <v>108</v>
      </c>
      <c r="C74" s="64" t="s">
        <v>62</v>
      </c>
      <c r="D74" s="38">
        <v>45</v>
      </c>
      <c r="E74" s="21" t="s">
        <v>111</v>
      </c>
      <c r="F74" s="42">
        <v>360.45</v>
      </c>
      <c r="G74" s="33"/>
      <c r="H74" s="31"/>
      <c r="I74" s="24" t="s">
        <v>36</v>
      </c>
      <c r="J74" s="32">
        <f>IF(I74="Less(-)",-1,1)</f>
        <v>1</v>
      </c>
      <c r="K74" s="33" t="s">
        <v>42</v>
      </c>
      <c r="L74" s="33" t="s">
        <v>6</v>
      </c>
      <c r="M74" s="39"/>
      <c r="N74" s="33"/>
      <c r="O74" s="33"/>
      <c r="P74" s="18"/>
      <c r="Q74" s="33"/>
      <c r="R74" s="33"/>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40">
        <f>total_amount_ba($B$2,$D$2,D74,F74,J74,K74,M74)</f>
        <v>16220.25</v>
      </c>
      <c r="BB74" s="41">
        <f>BA74+SUM(N74:AZ74)</f>
        <v>16220.25</v>
      </c>
      <c r="BC74" s="37" t="str">
        <f>SpellNumber(L74,BB74)</f>
        <v>INR  Sixteen Thousand Two Hundred &amp; Twenty  and Paise Twenty Five Only</v>
      </c>
      <c r="IE74" s="13">
        <v>1.01</v>
      </c>
      <c r="IF74" s="13" t="s">
        <v>37</v>
      </c>
      <c r="IG74" s="13" t="s">
        <v>33</v>
      </c>
      <c r="IH74" s="13">
        <v>123.223</v>
      </c>
      <c r="II74" s="13" t="s">
        <v>35</v>
      </c>
    </row>
    <row r="75" spans="1:243" s="12" customFormat="1" ht="164.25" customHeight="1">
      <c r="A75" s="62">
        <v>35</v>
      </c>
      <c r="B75" s="69" t="s">
        <v>120</v>
      </c>
      <c r="C75" s="64" t="s">
        <v>56</v>
      </c>
      <c r="D75" s="38"/>
      <c r="E75" s="19"/>
      <c r="F75" s="30"/>
      <c r="G75" s="33"/>
      <c r="H75" s="31"/>
      <c r="I75" s="24"/>
      <c r="J75" s="32"/>
      <c r="K75" s="33"/>
      <c r="L75" s="33"/>
      <c r="M75" s="39"/>
      <c r="N75" s="33"/>
      <c r="O75" s="33"/>
      <c r="P75" s="18"/>
      <c r="Q75" s="33"/>
      <c r="R75" s="33"/>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40"/>
      <c r="BB75" s="41"/>
      <c r="BC75" s="37"/>
      <c r="IE75" s="13">
        <v>1.01</v>
      </c>
      <c r="IF75" s="13" t="s">
        <v>37</v>
      </c>
      <c r="IG75" s="13" t="s">
        <v>33</v>
      </c>
      <c r="IH75" s="13">
        <v>123.223</v>
      </c>
      <c r="II75" s="13" t="s">
        <v>35</v>
      </c>
    </row>
    <row r="76" spans="1:243" s="12" customFormat="1" ht="36" customHeight="1">
      <c r="A76" s="62">
        <v>35.01</v>
      </c>
      <c r="B76" s="69" t="s">
        <v>118</v>
      </c>
      <c r="C76" s="64" t="s">
        <v>58</v>
      </c>
      <c r="D76" s="38">
        <v>20</v>
      </c>
      <c r="E76" s="19" t="s">
        <v>52</v>
      </c>
      <c r="F76" s="30">
        <v>883.6</v>
      </c>
      <c r="G76" s="33"/>
      <c r="H76" s="31"/>
      <c r="I76" s="24" t="s">
        <v>36</v>
      </c>
      <c r="J76" s="32">
        <f>IF(I76="Less(-)",-1,1)</f>
        <v>1</v>
      </c>
      <c r="K76" s="33" t="s">
        <v>42</v>
      </c>
      <c r="L76" s="33" t="s">
        <v>6</v>
      </c>
      <c r="M76" s="39"/>
      <c r="N76" s="33"/>
      <c r="O76" s="33"/>
      <c r="P76" s="18"/>
      <c r="Q76" s="33"/>
      <c r="R76" s="33"/>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40">
        <f>total_amount_ba($B$2,$D$2,D76,F76,J76,K76,M76)</f>
        <v>17672</v>
      </c>
      <c r="BB76" s="41">
        <f>BA76+SUM(N76:AZ76)</f>
        <v>17672</v>
      </c>
      <c r="BC76" s="37" t="str">
        <f>SpellNumber(L76,BB76)</f>
        <v>INR  Seventeen Thousand Six Hundred &amp; Seventy Two  Only</v>
      </c>
      <c r="IE76" s="13">
        <v>1.01</v>
      </c>
      <c r="IF76" s="13" t="s">
        <v>37</v>
      </c>
      <c r="IG76" s="13" t="s">
        <v>33</v>
      </c>
      <c r="IH76" s="13">
        <v>123.223</v>
      </c>
      <c r="II76" s="13" t="s">
        <v>35</v>
      </c>
    </row>
    <row r="77" spans="1:243" s="12" customFormat="1" ht="36.75" customHeight="1">
      <c r="A77" s="61">
        <v>36</v>
      </c>
      <c r="B77" s="67" t="s">
        <v>109</v>
      </c>
      <c r="C77" s="64" t="s">
        <v>60</v>
      </c>
      <c r="D77" s="38">
        <v>11</v>
      </c>
      <c r="E77" s="21" t="s">
        <v>112</v>
      </c>
      <c r="F77" s="42">
        <v>339</v>
      </c>
      <c r="G77" s="33"/>
      <c r="H77" s="31"/>
      <c r="I77" s="24" t="s">
        <v>36</v>
      </c>
      <c r="J77" s="32">
        <f>IF(I77="Less(-)",-1,1)</f>
        <v>1</v>
      </c>
      <c r="K77" s="33" t="s">
        <v>42</v>
      </c>
      <c r="L77" s="33" t="s">
        <v>6</v>
      </c>
      <c r="M77" s="39"/>
      <c r="N77" s="33"/>
      <c r="O77" s="33"/>
      <c r="P77" s="18"/>
      <c r="Q77" s="33"/>
      <c r="R77" s="33"/>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40">
        <f>total_amount_ba($B$2,$D$2,D77,F77,J77,K77,M77)</f>
        <v>3729</v>
      </c>
      <c r="BB77" s="41">
        <f>BA77+SUM(N77:AZ77)</f>
        <v>3729</v>
      </c>
      <c r="BC77" s="37" t="str">
        <f>SpellNumber(L77,BB77)</f>
        <v>INR  Three Thousand Seven Hundred &amp; Twenty Nine  Only</v>
      </c>
      <c r="IE77" s="13">
        <v>1.01</v>
      </c>
      <c r="IF77" s="13" t="s">
        <v>37</v>
      </c>
      <c r="IG77" s="13" t="s">
        <v>33</v>
      </c>
      <c r="IH77" s="13">
        <v>123.223</v>
      </c>
      <c r="II77" s="13" t="s">
        <v>35</v>
      </c>
    </row>
    <row r="78" spans="1:243" s="12" customFormat="1" ht="34.5" customHeight="1">
      <c r="A78" s="24" t="s">
        <v>40</v>
      </c>
      <c r="B78" s="70"/>
      <c r="C78" s="24"/>
      <c r="D78" s="24"/>
      <c r="E78" s="24"/>
      <c r="F78" s="24"/>
      <c r="G78" s="24"/>
      <c r="H78" s="43"/>
      <c r="I78" s="43"/>
      <c r="J78" s="43"/>
      <c r="K78" s="43"/>
      <c r="L78" s="24"/>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44">
        <f>SUM(BA13:BA77)</f>
        <v>2998435.4</v>
      </c>
      <c r="BB78" s="44">
        <f>SUM(BB13:BB72)</f>
        <v>2960814.15</v>
      </c>
      <c r="BC78" s="37" t="str">
        <f>SpellNumber($E$2,BB78)</f>
        <v>INR  Twenty Nine Lakh Sixty Thousand Eight Hundred &amp; Fourteen  and Paise Fifteen Only</v>
      </c>
      <c r="IE78" s="13">
        <v>4</v>
      </c>
      <c r="IF78" s="13" t="s">
        <v>38</v>
      </c>
      <c r="IG78" s="13" t="s">
        <v>39</v>
      </c>
      <c r="IH78" s="13">
        <v>10</v>
      </c>
      <c r="II78" s="13" t="s">
        <v>35</v>
      </c>
    </row>
    <row r="79" spans="1:243" s="14" customFormat="1" ht="33.75" customHeight="1">
      <c r="A79" s="24" t="s">
        <v>44</v>
      </c>
      <c r="B79" s="70"/>
      <c r="C79" s="45"/>
      <c r="D79" s="46"/>
      <c r="E79" s="47" t="s">
        <v>47</v>
      </c>
      <c r="F79" s="20"/>
      <c r="G79" s="48"/>
      <c r="H79" s="34"/>
      <c r="I79" s="34"/>
      <c r="J79" s="34"/>
      <c r="K79" s="49"/>
      <c r="L79" s="50"/>
      <c r="M79" s="51"/>
      <c r="N79" s="34"/>
      <c r="O79" s="32"/>
      <c r="P79" s="32"/>
      <c r="Q79" s="32"/>
      <c r="R79" s="32"/>
      <c r="S79" s="32"/>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52">
        <f>IF(ISBLANK(F79),0,IF(E79="Excess (+)",ROUND(BA78+(BA78*F79),2),IF(E79="Less (-)",ROUND(BA78+(BA78*F79*(-1)),2),IF(E79="At Par",BA78,0))))</f>
        <v>0</v>
      </c>
      <c r="BB79" s="44">
        <f>ROUND(BA79,0)</f>
        <v>0</v>
      </c>
      <c r="BC79" s="37" t="str">
        <f>SpellNumber($E$2,BA79)</f>
        <v>INR Zero Only</v>
      </c>
      <c r="IE79" s="15"/>
      <c r="IF79" s="15"/>
      <c r="IG79" s="15"/>
      <c r="IH79" s="15"/>
      <c r="II79" s="15"/>
    </row>
    <row r="80" spans="1:243" s="14" customFormat="1" ht="41.25" customHeight="1">
      <c r="A80" s="24" t="s">
        <v>43</v>
      </c>
      <c r="B80" s="70"/>
      <c r="C80" s="87" t="str">
        <f>SpellNumber($E$2,BA79)</f>
        <v>INR Zero Only</v>
      </c>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IE80" s="15"/>
      <c r="IF80" s="15"/>
      <c r="IG80" s="15"/>
      <c r="IH80" s="15"/>
      <c r="II80" s="15"/>
    </row>
    <row r="81" spans="1:243" s="9" customFormat="1" ht="15">
      <c r="A81" s="26"/>
      <c r="B81" s="71"/>
      <c r="C81" s="53"/>
      <c r="D81" s="53"/>
      <c r="E81" s="53"/>
      <c r="F81" s="53"/>
      <c r="G81" s="53"/>
      <c r="H81" s="53"/>
      <c r="I81" s="53"/>
      <c r="J81" s="53"/>
      <c r="K81" s="53"/>
      <c r="L81" s="53"/>
      <c r="M81" s="53"/>
      <c r="N81" s="26"/>
      <c r="O81" s="53"/>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53"/>
      <c r="BB81" s="26"/>
      <c r="BC81" s="53"/>
      <c r="IE81" s="10"/>
      <c r="IF81" s="10"/>
      <c r="IG81" s="10"/>
      <c r="IH81" s="10"/>
      <c r="II81" s="10"/>
    </row>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6" ht="15"/>
    <row r="257" ht="15"/>
    <row r="258"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sheetData>
  <sheetProtection password="DDDA" sheet="1" selectLockedCells="1"/>
  <mergeCells count="8">
    <mergeCell ref="A9:BC9"/>
    <mergeCell ref="C80:BC80"/>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9">
      <formula1>IF(E79="Select",-1,IF(E79="At Par",0,0))</formula1>
      <formula2>IF(E79="Select",-1,IF(E79="At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9">
      <formula1>0</formula1>
      <formula2>IF(E79&lt;&gt;"Select",99.9,0)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9">
      <formula1>0</formula1>
      <formula2>99.9</formula2>
    </dataValidation>
    <dataValidation type="list" allowBlank="1" showInputMessage="1" showErrorMessage="1" sqref="E79">
      <formula1>"Select, Excess (+), Less (-)"</formula1>
    </dataValidation>
    <dataValidation type="decimal" allowBlank="1" showInputMessage="1" showErrorMessage="1" promptTitle="Rate Entry" prompt="Please enter VAT charges in Rupees for this item. " errorTitle="Invaid Entry" error="Only Numeric Values are allowed. " sqref="M14:M77">
      <formula1>0</formula1>
      <formula2>999999999999999</formula2>
    </dataValidation>
    <dataValidation type="list" allowBlank="1" showInputMessage="1" showErrorMessage="1" sqref="L13:L77">
      <formula1>"INR"</formula1>
    </dataValidation>
    <dataValidation type="decimal" allowBlank="1" showInputMessage="1" showErrorMessage="1" promptTitle="Rate Entry" prompt="Please enter the Basic Price in Rupees for this item. " errorTitle="Invaid Entry" error="Only Numeric Values are allowed. " sqref="G13:H77">
      <formula1>0</formula1>
      <formula2>999999999999999</formula2>
    </dataValidation>
    <dataValidation type="decimal" allowBlank="1" showInputMessage="1" showErrorMessage="1" promptTitle="Quantity" prompt="Please enter the Quantity for this item. " errorTitle="Invalid Entry" error="Only Numeric Values are allowed. " sqref="F13:F77 D13:D77">
      <formula1>0</formula1>
      <formula2>999999999999999</formula2>
    </dataValidation>
    <dataValidation allowBlank="1" showInputMessage="1" showErrorMessage="1" promptTitle="Units" prompt="Please enter Units in text" sqref="E13:E77"/>
    <dataValidation type="decimal" allowBlank="1" showInputMessage="1" showErrorMessage="1" promptTitle="Rate Entry" prompt="Please enter the Inspection Charges in Rupees for this item. " errorTitle="Invaid Entry" error="Only Numeric Values are allowed. " sqref="Q13:Q7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77">
      <formula1>0</formula1>
      <formula2>999999999999999</formula2>
    </dataValidation>
    <dataValidation allowBlank="1" showInputMessage="1" showErrorMessage="1" promptTitle="Itemcode/Make" prompt="Please enter text" sqref="C13:C77"/>
    <dataValidation type="decimal" allowBlank="1" showInputMessage="1" showErrorMessage="1" errorTitle="Invalid Entry" error="Only Numeric Values are allowed. " sqref="A13:A77">
      <formula1>0</formula1>
      <formula2>999999999999999</formula2>
    </dataValidation>
    <dataValidation type="list" showInputMessage="1" showErrorMessage="1" sqref="I13:I77">
      <formula1>"Excess(+), Less(-)"</formula1>
    </dataValidation>
    <dataValidation allowBlank="1" showInputMessage="1" showErrorMessage="1" promptTitle="Addition / Deduction" prompt="Please Choose the correct One" sqref="J13:J77"/>
    <dataValidation type="list" allowBlank="1" showInputMessage="1" showErrorMessage="1" sqref="K13:K77">
      <formula1>"Partial Conversion, Full Conversion"</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2018-11-17T07:36:43Z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