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<sst xmlns="http://schemas.openxmlformats.org/spreadsheetml/2006/main" count="114" uniqueCount="58">
  <si>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</si>
  <si>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</si>
  <si>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</si>
  <si>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</si>
  <si>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</si>
  <si>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</si>
  <si>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</si>
  <si>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</si>
  <si>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</si>
  <si>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</si>
  <si>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</si>
  <si>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</si>
  <si>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</si>
  <si>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</si>
  <si>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</si>
  <si>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</si>
  <si>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</si>
  <si>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</si>
  <si>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</si>
  <si>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</si>
  <si>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</si>
  <si>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</si>
  <si>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</si>
  <si>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</si>
  <si>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</si>
  <si>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</si>
  <si>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</si>
  <si>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</si>
  <si>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</si>
  <si>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</si>
  <si>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</si>
  <si>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</si>
  <si>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</si>
  <si>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</si>
  <si>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</si>
  <si>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</si>
  <si>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</si>
  <si>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</si>
  <si>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</si>
  <si>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</si>
  <si>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</si>
  <si>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</si>
  <si>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</si>
  <si>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</si>
  <si>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</si>
  <si>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</si>
  <si>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</si>
  <si>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</si>
  <si>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</si>
  <si>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</si>
  <si>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</si>
  <si>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</si>
  <si>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Partial Conversion</t>
  </si>
  <si>
    <r>
      <rPr>
        <b/>
        <sz val="12"/>
        <rFont val="Times New Roman"/>
        <family val="1"/>
      </rPr>
      <t>Instrumented Microindentation Tester</t>
    </r>
    <r>
      <rPr>
        <sz val="11"/>
        <rFont val="Arial"/>
        <family val="2"/>
      </rPr>
      <t xml:space="preserve"> (As per Technical Specification)</t>
    </r>
  </si>
  <si>
    <t>Tender Inviting Authority: PI (Prof. N.K. Muhkopadhyay), Department of METALLURGICAL Engineering, IIT (BHU), Varanasi</t>
  </si>
  <si>
    <t>Name of Work: Supply of Instrumented Microindentation Tester  in  Department of METALLURGICAL Engineering, IIT (BHU), Varanasi</t>
  </si>
  <si>
    <t>Instrumented Microindentation Tester (As per Technical Specification)</t>
  </si>
  <si>
    <t>Contract No: IIT(BHU)/NKM/2018-19/01, Dated 16-11-2018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</si>
</sst>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1" fontId="4"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1" fontId="7" fillId="35" borderId="14" xfId="55" applyNumberFormat="1" applyFont="1" applyFill="1" applyBorder="1" applyAlignment="1" applyProtection="1">
      <alignment horizontal="right" vertical="top"/>
      <protection locked="0"/>
    </xf>
    <xf numFmtId="1" fontId="7" fillId="36" borderId="13" xfId="55" applyNumberFormat="1" applyFont="1" applyFill="1" applyBorder="1" applyAlignment="1" applyProtection="1">
      <alignment horizontal="right" vertical="top"/>
      <protection locked="0"/>
    </xf>
    <xf numFmtId="1" fontId="7" fillId="0" borderId="16" xfId="59" applyNumberFormat="1" applyFont="1" applyFill="1" applyBorder="1" applyAlignment="1">
      <alignment horizontal="righ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DMS-SMST\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DMS-SMST\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DMS-SMST\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N24" sqref="N24"/>
    </sheetView>
  </sheetViews>
  <sheetFormatPr defaultColWidth="9.140625" defaultRowHeight="15"/>
  <cols>
    <col min="1" max="1" width="12.7109375" style="1" customWidth="1"/>
    <col min="2" max="2" width="45.281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0.57421875" style="1" customWidth="1"/>
    <col min="16" max="18" width="12.2812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0" t="str">
        <f>B2&amp;" BoQ"</f>
        <v>Item Wise BoQ</v>
      </c>
      <c r="B1" s="80"/>
      <c r="C1" s="80"/>
      <c r="D1" s="80"/>
      <c r="E1" s="80"/>
      <c r="F1" s="80"/>
      <c r="G1" s="80"/>
      <c r="H1" s="80"/>
      <c r="I1" s="80"/>
      <c r="J1" s="80"/>
      <c r="K1" s="80"/>
      <c r="L1" s="80"/>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1" t="s">
        <v>54</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30" customHeight="1">
      <c r="A5" s="81" t="s">
        <v>55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30" customHeight="1">
      <c r="A6" s="81" t="s">
        <v>57</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29.25" customHeight="1" hidden="1">
      <c r="A7" s="82" t="s">
        <v>4</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64.5" customHeight="1">
      <c r="A8" s="11" t="s">
        <v>37</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IE8" s="13"/>
      <c r="IF8" s="13"/>
      <c r="IG8" s="13"/>
      <c r="IH8" s="13"/>
      <c r="II8" s="13"/>
    </row>
    <row r="9" spans="1:243" s="14" customFormat="1" ht="61.5" customHeight="1">
      <c r="A9" s="78" t="s">
        <v>5</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30.75" customHeight="1">
      <c r="A14" s="25">
        <v>1.01</v>
      </c>
      <c r="B14" s="39" t="s">
        <v>53</v>
      </c>
      <c r="C14" s="27" t="s">
        <v>24</v>
      </c>
      <c r="D14" s="75">
        <v>1</v>
      </c>
      <c r="E14" s="76" t="s">
        <v>26</v>
      </c>
      <c r="F14" s="42">
        <v>6000000</v>
      </c>
      <c r="G14" s="43"/>
      <c r="H14" s="44"/>
      <c r="I14" s="42" t="s">
        <v>27</v>
      </c>
      <c r="J14" s="45">
        <f>IF(I14="Less(-)",-1,1)</f>
        <v>1</v>
      </c>
      <c r="K14" s="46" t="s">
        <v>52</v>
      </c>
      <c r="L14" s="77" t="s">
        <v>51</v>
      </c>
      <c r="M14" s="86"/>
      <c r="N14" s="87"/>
      <c r="O14" s="73"/>
      <c r="P14" s="74"/>
      <c r="Q14" s="73"/>
      <c r="R14" s="73"/>
      <c r="S14" s="72"/>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8">
        <f>total_amount_ba($B$2,$D$2,D14,F14,J14,K14,M14)*D14</f>
        <v>0</v>
      </c>
      <c r="BB14" s="49">
        <f>SUM(O14:AZ14)</f>
        <v>0</v>
      </c>
      <c r="BC14" s="39" t="str">
        <f>SpellNumber(L14,BB14)</f>
        <v>USD Zero Only</v>
      </c>
      <c r="IA14" s="40">
        <v>1.01</v>
      </c>
      <c r="IB14" s="40" t="s">
        <v>56</v>
      </c>
      <c r="IC14" s="40" t="s">
        <v>24</v>
      </c>
      <c r="ID14" s="40">
        <v>1</v>
      </c>
      <c r="IE14" s="41" t="s">
        <v>26</v>
      </c>
      <c r="IF14" s="41" t="s">
        <v>28</v>
      </c>
      <c r="IG14" s="41" t="s">
        <v>24</v>
      </c>
      <c r="IH14" s="41">
        <v>123.223</v>
      </c>
      <c r="II14" s="41" t="s">
        <v>26</v>
      </c>
    </row>
    <row r="15" spans="1:243" s="40" customFormat="1" ht="24.75" customHeight="1">
      <c r="A15" s="50" t="s">
        <v>30</v>
      </c>
      <c r="B15" s="51"/>
      <c r="C15" s="52"/>
      <c r="D15" s="53"/>
      <c r="E15" s="53"/>
      <c r="F15" s="53"/>
      <c r="G15" s="53"/>
      <c r="H15" s="54"/>
      <c r="I15" s="54"/>
      <c r="J15" s="54"/>
      <c r="K15" s="54"/>
      <c r="L15" s="55"/>
      <c r="BA15" s="56">
        <f>SUM(BA13:BA14)</f>
        <v>0</v>
      </c>
      <c r="BB15" s="56">
        <f>SUM(BB13:BB14)</f>
        <v>0</v>
      </c>
      <c r="BC15" s="39" t="str">
        <f>SpellNumber($E$2,BB15)</f>
        <v>INR,USD,JPY,EUR,CHF,GBP Zero Only</v>
      </c>
      <c r="IE15" s="41">
        <v>4</v>
      </c>
      <c r="IF15" s="41" t="s">
        <v>29</v>
      </c>
      <c r="IG15" s="41" t="s">
        <v>31</v>
      </c>
      <c r="IH15" s="41">
        <v>10</v>
      </c>
      <c r="II15" s="41" t="s">
        <v>26</v>
      </c>
    </row>
    <row r="16" spans="1:243" s="65" customFormat="1" ht="54.75" customHeight="1" hidden="1">
      <c r="A16" s="51" t="s">
        <v>32</v>
      </c>
      <c r="B16" s="57"/>
      <c r="C16" s="58"/>
      <c r="D16" s="59"/>
      <c r="E16" s="70" t="s">
        <v>33</v>
      </c>
      <c r="F16" s="71"/>
      <c r="G16" s="60"/>
      <c r="H16" s="61"/>
      <c r="I16" s="61"/>
      <c r="J16" s="61"/>
      <c r="K16" s="62"/>
      <c r="L16" s="63"/>
      <c r="M16" s="64" t="s">
        <v>34</v>
      </c>
      <c r="O16" s="40"/>
      <c r="P16" s="40"/>
      <c r="Q16" s="40"/>
      <c r="R16" s="40"/>
      <c r="S16" s="40"/>
      <c r="BA16" s="66">
        <f>IF(ISBLANK(F16),0,IF(E16="Excess (+)",ROUND(BA15+(BA15*F16),2),IF(E16="Less (-)",ROUND(BA15+(BA15*F16*(-1)),2),0)))</f>
        <v>0</v>
      </c>
      <c r="BB16" s="67">
        <f>ROUND(BA16,0)</f>
        <v>0</v>
      </c>
      <c r="BC16" s="68" t="str">
        <f>SpellNumber(L16,BB16)</f>
        <v> Zero Only</v>
      </c>
      <c r="IE16" s="69"/>
      <c r="IF16" s="69"/>
      <c r="IG16" s="69"/>
      <c r="IH16" s="69"/>
      <c r="II16" s="69"/>
    </row>
    <row r="17" spans="1:243" s="65" customFormat="1" ht="43.5" customHeight="1">
      <c r="A17" s="50" t="s">
        <v>35</v>
      </c>
      <c r="B17" s="50"/>
      <c r="C17" s="79" t="str">
        <f>SpellNumber($E$2,BB15)</f>
        <v>INR,USD,JPY,EUR,CHF,GBP Zero Only</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IE17" s="69"/>
      <c r="IF17" s="69"/>
      <c r="IG17" s="69"/>
      <c r="IH17" s="69"/>
      <c r="II17" s="69"/>
    </row>
    <row r="18" ht="15"/>
    <row r="19" ht="15"/>
    <row r="20" ht="15"/>
    <row r="21" ht="15"/>
  </sheetData>
  <sheetProtection password="ED04"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36</v>
      </c>
      <c r="F6" s="84"/>
      <c r="G6" s="84"/>
      <c r="H6" s="84"/>
      <c r="I6" s="84"/>
      <c r="J6" s="84"/>
      <c r="K6" s="84"/>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2018-11-17T05:40:58Z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