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<sst xmlns="http://schemas.openxmlformats.org/spreadsheetml/2006/main" count="318" uniqueCount="92">
  <si>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</si>
  <si>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</si>
  <si>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</si>
  <si>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</si>
  <si>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</si>
  <si>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</si>
  <si>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</si>
  <si>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</si>
  <si>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</si>
  <si>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</si>
  <si>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</si>
  <si>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</si>
  <si>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</si>
  <si>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</si>
  <si>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</si>
  <si>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</si>
  <si>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</si>
  <si>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</si>
  <si>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</si>
  <si>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</si>
  <si>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</si>
  <si>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</si>
  <si>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</si>
  <si>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</si>
  <si>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</si>
  <si>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</si>
  <si>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</si>
  <si>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</si>
  <si>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</si>
  <si>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</si>
  <si>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</si>
  <si>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</si>
  <si>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</si>
  <si>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</si>
  <si>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</si>
  <si>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</si>
  <si>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</si>
  <si>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</si>
  <si>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</si>
  <si>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</si>
  <si>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</si>
  <si>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</si>
  <si>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</si>
  <si>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</si>
  <si>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</si>
  <si>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</si>
  <si>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</si>
  <si>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</si>
  <si>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</si>
  <si>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</si>
  <si>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</si>
  <si>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</si>
  <si>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</si>
  <si>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item2</t>
  </si>
  <si>
    <t>item3</t>
  </si>
  <si>
    <t>item4</t>
  </si>
  <si>
    <t>item6</t>
  </si>
  <si>
    <t>item7</t>
  </si>
  <si>
    <t>item8</t>
  </si>
  <si>
    <t>item9</t>
  </si>
  <si>
    <t>item10</t>
  </si>
  <si>
    <t>item11</t>
  </si>
  <si>
    <t>item12</t>
  </si>
  <si>
    <t>item13</t>
  </si>
  <si>
    <t>item14</t>
  </si>
  <si>
    <t>item15</t>
  </si>
  <si>
    <t>item16</t>
  </si>
  <si>
    <t>item17</t>
  </si>
  <si>
    <t>PART-A (Housekeeping Services):
Admin./Service Charges per Month</t>
  </si>
  <si>
    <t>Uniform  washing charges for workers as per tender document (per Month)</t>
  </si>
  <si>
    <t>Cleaning Materials (per Month)</t>
  </si>
  <si>
    <t xml:space="preserve">Charges per Month for maintenance of Machines required for House Keeping </t>
  </si>
  <si>
    <t>Toiletries set supplied to Visitors (for 1000 sets) per Month</t>
  </si>
  <si>
    <t>Laundry charges per month forBed Sheets/Bed Covers, pillow covers, bath towels, hand towels, blankets and curtains for 2000 quantity</t>
  </si>
  <si>
    <t>Mosquito Refill per month for 200 quantity</t>
  </si>
  <si>
    <t>Battery Cell per month for 100 quantity</t>
  </si>
  <si>
    <t>PART-B (Catering Services):
Tea</t>
  </si>
  <si>
    <t>Coffee</t>
  </si>
  <si>
    <t>Breakfast</t>
  </si>
  <si>
    <t>Lunch</t>
  </si>
  <si>
    <t>Dinner</t>
  </si>
  <si>
    <t>Special Lunch/Dinner</t>
  </si>
  <si>
    <t>Bottled Water (1L)</t>
  </si>
  <si>
    <t>Coffee, Tea, Sugar, Milk one sachet each</t>
  </si>
  <si>
    <t>Juice (200ml)</t>
  </si>
  <si>
    <r>
      <rPr>
        <b/>
        <u val="single"/>
        <sz val="14"/>
        <color indexed="8"/>
        <rFont val="Times New Roman"/>
        <family val="1"/>
      </rPr>
      <t>PART-B (Catering Services):</t>
    </r>
    <r>
      <rPr>
        <b/>
        <sz val="14"/>
        <color indexed="8"/>
        <rFont val="Times New Roman"/>
        <family val="1"/>
      </rPr>
      <t xml:space="preserve">
Tea</t>
    </r>
  </si>
  <si>
    <r>
      <rPr>
        <b/>
        <u val="single"/>
        <sz val="14"/>
        <color indexed="8"/>
        <rFont val="Times New Roman"/>
        <family val="1"/>
      </rPr>
      <t>PART-A (Housekeeping Services):</t>
    </r>
    <r>
      <rPr>
        <b/>
        <sz val="14"/>
        <color indexed="8"/>
        <rFont val="Times New Roman"/>
        <family val="1"/>
      </rPr>
      <t xml:space="preserve">
Admin./Service Charges per Month</t>
    </r>
  </si>
  <si>
    <t>item18</t>
  </si>
  <si>
    <t>Snacks (2 types of sweets and 2 types of namkeen)</t>
  </si>
  <si>
    <t>Contract No:  IIT(BHU)/GTAC/2021-22/125 dated 01.12.2021</t>
  </si>
  <si>
    <t>Name of Work: Providing Housekeeping and Catering Services in Gandhi Technology Alumni Centre (GTAC), IIT(BHU), Varanasi</t>
  </si>
  <si>
    <t>Tender Inviting Authority: The Coordinator, Gandhi Technology Alumni Centre (GTAC),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</si>
</sst>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b/>
      <u val="single"/>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4"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4"/>
  <sheetViews>
    <sheetView showGridLines="0" zoomScale="71" zoomScaleNormal="71" zoomScalePageLayoutView="0" workbookViewId="0" topLeftCell="A1">
      <selection activeCell="BD9" sqref="BD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91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90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89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7"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49</v>
      </c>
      <c r="IE13" s="40"/>
      <c r="IF13" s="40" t="s">
        <v>24</v>
      </c>
      <c r="IG13" s="40" t="s">
        <v>25</v>
      </c>
      <c r="IH13" s="40">
        <v>10</v>
      </c>
      <c r="II13" s="40" t="s">
        <v>26</v>
      </c>
    </row>
    <row r="14" spans="1:243" s="39" customFormat="1" ht="69.75" customHeight="1">
      <c r="A14" s="25">
        <v>1</v>
      </c>
      <c r="B14" s="81" t="s">
        <v>86</v>
      </c>
      <c r="C14" s="65" t="s">
        <v>25</v>
      </c>
      <c r="D14" s="64">
        <v>1</v>
      </c>
      <c r="E14" s="72" t="s">
        <v>52</v>
      </c>
      <c r="F14" s="73">
        <v>1350000</v>
      </c>
      <c r="G14" s="74"/>
      <c r="H14" s="75"/>
      <c r="I14" s="73" t="s">
        <v>28</v>
      </c>
      <c r="J14" s="76">
        <f aca="true" t="shared" si="0" ref="J14:J30">IF(I14="Less(-)",-1,1)</f>
        <v>1</v>
      </c>
      <c r="K14" s="74" t="s">
        <v>29</v>
      </c>
      <c r="L14" s="74" t="s">
        <v>4</v>
      </c>
      <c r="M14" s="77"/>
      <c r="N14" s="78"/>
      <c r="O14" s="74">
        <f aca="true" t="shared" si="1" ref="O14:O30">(M14*N14%)*D14</f>
        <v>0</v>
      </c>
      <c r="P14" s="68"/>
      <c r="Q14" s="78"/>
      <c r="R14" s="74"/>
      <c r="S14" s="69"/>
      <c r="T14" s="70"/>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9">
        <f aca="true" t="shared" si="2" ref="BA14:BA30">total_amount_ba($B$2,$D$2,D14,F14,J14,K14,M14)*D14</f>
        <v>0</v>
      </c>
      <c r="BB14" s="80">
        <f aca="true" t="shared" si="3" ref="BB14:BB30">BA14+SUM(O14:AZ14)</f>
        <v>0</v>
      </c>
      <c r="BC14" s="38" t="str">
        <f aca="true" t="shared" si="4" ref="BC14:BC30">SpellNumber(L14,BB14)</f>
        <v>INR Zero Only</v>
      </c>
      <c r="IA14" s="39">
        <v>1</v>
      </c>
      <c r="IB14" s="66" t="s">
        <v>68</v>
      </c>
      <c r="IC14" s="39" t="s">
        <v>25</v>
      </c>
      <c r="ID14" s="39">
        <v>1</v>
      </c>
      <c r="IE14" s="40" t="s">
        <v>52</v>
      </c>
      <c r="IF14" s="40" t="s">
        <v>30</v>
      </c>
      <c r="IG14" s="40" t="s">
        <v>25</v>
      </c>
      <c r="IH14" s="40">
        <v>123.223</v>
      </c>
      <c r="II14" s="40" t="s">
        <v>27</v>
      </c>
    </row>
    <row r="15" spans="1:243" s="39" customFormat="1" ht="52.5" customHeight="1">
      <c r="A15" s="25">
        <v>2</v>
      </c>
      <c r="B15" s="81" t="s">
        <v>69</v>
      </c>
      <c r="C15" s="65" t="s">
        <v>53</v>
      </c>
      <c r="D15" s="64">
        <v>1</v>
      </c>
      <c r="E15" s="72" t="s">
        <v>52</v>
      </c>
      <c r="F15" s="73">
        <v>1350000</v>
      </c>
      <c r="G15" s="74"/>
      <c r="H15" s="75"/>
      <c r="I15" s="73" t="s">
        <v>28</v>
      </c>
      <c r="J15" s="76">
        <f t="shared" si="0"/>
        <v>1</v>
      </c>
      <c r="K15" s="74" t="s">
        <v>29</v>
      </c>
      <c r="L15" s="74" t="s">
        <v>4</v>
      </c>
      <c r="M15" s="77"/>
      <c r="N15" s="78"/>
      <c r="O15" s="74">
        <f t="shared" si="1"/>
        <v>0</v>
      </c>
      <c r="P15" s="68"/>
      <c r="Q15" s="78"/>
      <c r="R15" s="74"/>
      <c r="S15" s="69"/>
      <c r="T15" s="70"/>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9">
        <f t="shared" si="2"/>
        <v>0</v>
      </c>
      <c r="BB15" s="80">
        <f t="shared" si="3"/>
        <v>0</v>
      </c>
      <c r="BC15" s="38" t="str">
        <f t="shared" si="4"/>
        <v>INR Zero Only</v>
      </c>
      <c r="IA15" s="39">
        <v>2</v>
      </c>
      <c r="IB15" s="66" t="s">
        <v>69</v>
      </c>
      <c r="IC15" s="39" t="s">
        <v>53</v>
      </c>
      <c r="ID15" s="39">
        <v>1</v>
      </c>
      <c r="IE15" s="40" t="s">
        <v>52</v>
      </c>
      <c r="IF15" s="40" t="s">
        <v>30</v>
      </c>
      <c r="IG15" s="40" t="s">
        <v>25</v>
      </c>
      <c r="IH15" s="40">
        <v>123.223</v>
      </c>
      <c r="II15" s="40" t="s">
        <v>27</v>
      </c>
    </row>
    <row r="16" spans="1:243" s="39" customFormat="1" ht="36" customHeight="1">
      <c r="A16" s="25">
        <v>3</v>
      </c>
      <c r="B16" s="81" t="s">
        <v>70</v>
      </c>
      <c r="C16" s="65" t="s">
        <v>54</v>
      </c>
      <c r="D16" s="64">
        <v>1</v>
      </c>
      <c r="E16" s="72" t="s">
        <v>52</v>
      </c>
      <c r="F16" s="73">
        <v>1350000</v>
      </c>
      <c r="G16" s="74"/>
      <c r="H16" s="75"/>
      <c r="I16" s="73" t="s">
        <v>28</v>
      </c>
      <c r="J16" s="76">
        <f t="shared" si="0"/>
        <v>1</v>
      </c>
      <c r="K16" s="74" t="s">
        <v>29</v>
      </c>
      <c r="L16" s="74" t="s">
        <v>4</v>
      </c>
      <c r="M16" s="77"/>
      <c r="N16" s="78"/>
      <c r="O16" s="74">
        <f t="shared" si="1"/>
        <v>0</v>
      </c>
      <c r="P16" s="68"/>
      <c r="Q16" s="78"/>
      <c r="R16" s="74"/>
      <c r="S16" s="69"/>
      <c r="T16" s="70"/>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9">
        <f t="shared" si="2"/>
        <v>0</v>
      </c>
      <c r="BB16" s="80">
        <f t="shared" si="3"/>
        <v>0</v>
      </c>
      <c r="BC16" s="38" t="str">
        <f t="shared" si="4"/>
        <v>INR Zero Only</v>
      </c>
      <c r="IA16" s="39">
        <v>3</v>
      </c>
      <c r="IB16" s="66" t="s">
        <v>70</v>
      </c>
      <c r="IC16" s="39" t="s">
        <v>54</v>
      </c>
      <c r="ID16" s="39">
        <v>1</v>
      </c>
      <c r="IE16" s="40" t="s">
        <v>52</v>
      </c>
      <c r="IF16" s="40" t="s">
        <v>30</v>
      </c>
      <c r="IG16" s="40" t="s">
        <v>25</v>
      </c>
      <c r="IH16" s="40">
        <v>123.223</v>
      </c>
      <c r="II16" s="40" t="s">
        <v>27</v>
      </c>
    </row>
    <row r="17" spans="1:243" s="39" customFormat="1" ht="42.75" customHeight="1">
      <c r="A17" s="25">
        <v>4</v>
      </c>
      <c r="B17" s="81" t="s">
        <v>71</v>
      </c>
      <c r="C17" s="65" t="s">
        <v>55</v>
      </c>
      <c r="D17" s="64">
        <v>1</v>
      </c>
      <c r="E17" s="72" t="s">
        <v>52</v>
      </c>
      <c r="F17" s="73">
        <v>1350000</v>
      </c>
      <c r="G17" s="74"/>
      <c r="H17" s="75"/>
      <c r="I17" s="73" t="s">
        <v>28</v>
      </c>
      <c r="J17" s="76">
        <f t="shared" si="0"/>
        <v>1</v>
      </c>
      <c r="K17" s="74" t="s">
        <v>29</v>
      </c>
      <c r="L17" s="74" t="s">
        <v>4</v>
      </c>
      <c r="M17" s="77"/>
      <c r="N17" s="78"/>
      <c r="O17" s="74">
        <f t="shared" si="1"/>
        <v>0</v>
      </c>
      <c r="P17" s="68"/>
      <c r="Q17" s="78"/>
      <c r="R17" s="74"/>
      <c r="S17" s="69"/>
      <c r="T17" s="70"/>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9">
        <f t="shared" si="2"/>
        <v>0</v>
      </c>
      <c r="BB17" s="80">
        <f t="shared" si="3"/>
        <v>0</v>
      </c>
      <c r="BC17" s="38" t="str">
        <f t="shared" si="4"/>
        <v>INR Zero Only</v>
      </c>
      <c r="IA17" s="39">
        <v>4</v>
      </c>
      <c r="IB17" s="66" t="s">
        <v>71</v>
      </c>
      <c r="IC17" s="39" t="s">
        <v>55</v>
      </c>
      <c r="ID17" s="39">
        <v>1</v>
      </c>
      <c r="IE17" s="40" t="s">
        <v>52</v>
      </c>
      <c r="IF17" s="40" t="s">
        <v>30</v>
      </c>
      <c r="IG17" s="40" t="s">
        <v>25</v>
      </c>
      <c r="IH17" s="40">
        <v>123.223</v>
      </c>
      <c r="II17" s="40" t="s">
        <v>27</v>
      </c>
    </row>
    <row r="18" spans="1:243" s="39" customFormat="1" ht="41.25" customHeight="1">
      <c r="A18" s="25">
        <v>5</v>
      </c>
      <c r="B18" s="81" t="s">
        <v>72</v>
      </c>
      <c r="C18" s="65" t="s">
        <v>33</v>
      </c>
      <c r="D18" s="64">
        <v>1000</v>
      </c>
      <c r="E18" s="72" t="s">
        <v>52</v>
      </c>
      <c r="F18" s="73">
        <v>1350000</v>
      </c>
      <c r="G18" s="74"/>
      <c r="H18" s="75"/>
      <c r="I18" s="73" t="s">
        <v>28</v>
      </c>
      <c r="J18" s="76">
        <f t="shared" si="0"/>
        <v>1</v>
      </c>
      <c r="K18" s="74" t="s">
        <v>29</v>
      </c>
      <c r="L18" s="74" t="s">
        <v>4</v>
      </c>
      <c r="M18" s="77"/>
      <c r="N18" s="78"/>
      <c r="O18" s="74">
        <f t="shared" si="1"/>
        <v>0</v>
      </c>
      <c r="P18" s="68"/>
      <c r="Q18" s="78"/>
      <c r="R18" s="74"/>
      <c r="S18" s="69"/>
      <c r="T18" s="70"/>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9">
        <f t="shared" si="2"/>
        <v>0</v>
      </c>
      <c r="BB18" s="80">
        <f t="shared" si="3"/>
        <v>0</v>
      </c>
      <c r="BC18" s="38" t="str">
        <f t="shared" si="4"/>
        <v>INR Zero Only</v>
      </c>
      <c r="IA18" s="39">
        <v>5</v>
      </c>
      <c r="IB18" s="66" t="s">
        <v>72</v>
      </c>
      <c r="IC18" s="39" t="s">
        <v>33</v>
      </c>
      <c r="ID18" s="39">
        <v>1000</v>
      </c>
      <c r="IE18" s="40" t="s">
        <v>52</v>
      </c>
      <c r="IF18" s="40" t="s">
        <v>30</v>
      </c>
      <c r="IG18" s="40" t="s">
        <v>25</v>
      </c>
      <c r="IH18" s="40">
        <v>123.223</v>
      </c>
      <c r="II18" s="40" t="s">
        <v>27</v>
      </c>
    </row>
    <row r="19" spans="1:243" s="39" customFormat="1" ht="54.75" customHeight="1">
      <c r="A19" s="25">
        <v>6</v>
      </c>
      <c r="B19" s="81" t="s">
        <v>73</v>
      </c>
      <c r="C19" s="65" t="s">
        <v>56</v>
      </c>
      <c r="D19" s="64">
        <v>2000</v>
      </c>
      <c r="E19" s="72" t="s">
        <v>52</v>
      </c>
      <c r="F19" s="73">
        <v>1350000</v>
      </c>
      <c r="G19" s="74"/>
      <c r="H19" s="75"/>
      <c r="I19" s="73" t="s">
        <v>28</v>
      </c>
      <c r="J19" s="76">
        <f t="shared" si="0"/>
        <v>1</v>
      </c>
      <c r="K19" s="74" t="s">
        <v>29</v>
      </c>
      <c r="L19" s="74" t="s">
        <v>4</v>
      </c>
      <c r="M19" s="77"/>
      <c r="N19" s="78"/>
      <c r="O19" s="74">
        <f t="shared" si="1"/>
        <v>0</v>
      </c>
      <c r="P19" s="68"/>
      <c r="Q19" s="78"/>
      <c r="R19" s="74"/>
      <c r="S19" s="69"/>
      <c r="T19" s="70"/>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9">
        <f t="shared" si="2"/>
        <v>0</v>
      </c>
      <c r="BB19" s="80">
        <f t="shared" si="3"/>
        <v>0</v>
      </c>
      <c r="BC19" s="38" t="str">
        <f t="shared" si="4"/>
        <v>INR Zero Only</v>
      </c>
      <c r="IA19" s="39">
        <v>6</v>
      </c>
      <c r="IB19" s="66" t="s">
        <v>73</v>
      </c>
      <c r="IC19" s="39" t="s">
        <v>56</v>
      </c>
      <c r="ID19" s="39">
        <v>2000</v>
      </c>
      <c r="IE19" s="40" t="s">
        <v>52</v>
      </c>
      <c r="IF19" s="40" t="s">
        <v>30</v>
      </c>
      <c r="IG19" s="40" t="s">
        <v>25</v>
      </c>
      <c r="IH19" s="40">
        <v>123.223</v>
      </c>
      <c r="II19" s="40" t="s">
        <v>27</v>
      </c>
    </row>
    <row r="20" spans="1:243" s="39" customFormat="1" ht="34.5" customHeight="1">
      <c r="A20" s="25">
        <v>7</v>
      </c>
      <c r="B20" s="81" t="s">
        <v>74</v>
      </c>
      <c r="C20" s="65" t="s">
        <v>57</v>
      </c>
      <c r="D20" s="64">
        <v>200</v>
      </c>
      <c r="E20" s="72" t="s">
        <v>52</v>
      </c>
      <c r="F20" s="73">
        <v>1350000</v>
      </c>
      <c r="G20" s="74"/>
      <c r="H20" s="75"/>
      <c r="I20" s="73" t="s">
        <v>28</v>
      </c>
      <c r="J20" s="76">
        <f t="shared" si="0"/>
        <v>1</v>
      </c>
      <c r="K20" s="74" t="s">
        <v>29</v>
      </c>
      <c r="L20" s="74" t="s">
        <v>4</v>
      </c>
      <c r="M20" s="77"/>
      <c r="N20" s="78"/>
      <c r="O20" s="74">
        <f t="shared" si="1"/>
        <v>0</v>
      </c>
      <c r="P20" s="68"/>
      <c r="Q20" s="78"/>
      <c r="R20" s="74"/>
      <c r="S20" s="69"/>
      <c r="T20" s="70"/>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9">
        <f t="shared" si="2"/>
        <v>0</v>
      </c>
      <c r="BB20" s="80">
        <f t="shared" si="3"/>
        <v>0</v>
      </c>
      <c r="BC20" s="38" t="str">
        <f t="shared" si="4"/>
        <v>INR Zero Only</v>
      </c>
      <c r="IA20" s="39">
        <v>7</v>
      </c>
      <c r="IB20" s="66" t="s">
        <v>74</v>
      </c>
      <c r="IC20" s="39" t="s">
        <v>57</v>
      </c>
      <c r="ID20" s="39">
        <v>200</v>
      </c>
      <c r="IE20" s="40" t="s">
        <v>52</v>
      </c>
      <c r="IF20" s="40" t="s">
        <v>30</v>
      </c>
      <c r="IG20" s="40" t="s">
        <v>25</v>
      </c>
      <c r="IH20" s="40">
        <v>123.223</v>
      </c>
      <c r="II20" s="40" t="s">
        <v>27</v>
      </c>
    </row>
    <row r="21" spans="1:243" s="39" customFormat="1" ht="38.25" customHeight="1">
      <c r="A21" s="25">
        <v>8</v>
      </c>
      <c r="B21" s="81" t="s">
        <v>75</v>
      </c>
      <c r="C21" s="65" t="s">
        <v>58</v>
      </c>
      <c r="D21" s="64">
        <v>100</v>
      </c>
      <c r="E21" s="72" t="s">
        <v>52</v>
      </c>
      <c r="F21" s="73">
        <v>1350000</v>
      </c>
      <c r="G21" s="74"/>
      <c r="H21" s="75"/>
      <c r="I21" s="73" t="s">
        <v>28</v>
      </c>
      <c r="J21" s="76">
        <f t="shared" si="0"/>
        <v>1</v>
      </c>
      <c r="K21" s="74" t="s">
        <v>29</v>
      </c>
      <c r="L21" s="74" t="s">
        <v>4</v>
      </c>
      <c r="M21" s="77"/>
      <c r="N21" s="78"/>
      <c r="O21" s="74">
        <f t="shared" si="1"/>
        <v>0</v>
      </c>
      <c r="P21" s="68"/>
      <c r="Q21" s="78"/>
      <c r="R21" s="74"/>
      <c r="S21" s="69"/>
      <c r="T21" s="70"/>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9">
        <f t="shared" si="2"/>
        <v>0</v>
      </c>
      <c r="BB21" s="80">
        <f t="shared" si="3"/>
        <v>0</v>
      </c>
      <c r="BC21" s="38" t="str">
        <f t="shared" si="4"/>
        <v>INR Zero Only</v>
      </c>
      <c r="IA21" s="39">
        <v>8</v>
      </c>
      <c r="IB21" s="66" t="s">
        <v>75</v>
      </c>
      <c r="IC21" s="39" t="s">
        <v>58</v>
      </c>
      <c r="ID21" s="39">
        <v>100</v>
      </c>
      <c r="IE21" s="40" t="s">
        <v>52</v>
      </c>
      <c r="IF21" s="40" t="s">
        <v>30</v>
      </c>
      <c r="IG21" s="40" t="s">
        <v>25</v>
      </c>
      <c r="IH21" s="40">
        <v>123.223</v>
      </c>
      <c r="II21" s="40" t="s">
        <v>27</v>
      </c>
    </row>
    <row r="22" spans="1:243" s="39" customFormat="1" ht="52.5" customHeight="1">
      <c r="A22" s="25">
        <v>9</v>
      </c>
      <c r="B22" s="81" t="s">
        <v>85</v>
      </c>
      <c r="C22" s="65" t="s">
        <v>59</v>
      </c>
      <c r="D22" s="64">
        <v>2000</v>
      </c>
      <c r="E22" s="72" t="s">
        <v>52</v>
      </c>
      <c r="F22" s="73">
        <v>1350000</v>
      </c>
      <c r="G22" s="74"/>
      <c r="H22" s="75"/>
      <c r="I22" s="73" t="s">
        <v>28</v>
      </c>
      <c r="J22" s="76">
        <f t="shared" si="0"/>
        <v>1</v>
      </c>
      <c r="K22" s="74" t="s">
        <v>29</v>
      </c>
      <c r="L22" s="74" t="s">
        <v>4</v>
      </c>
      <c r="M22" s="77"/>
      <c r="N22" s="78"/>
      <c r="O22" s="74">
        <f t="shared" si="1"/>
        <v>0</v>
      </c>
      <c r="P22" s="68"/>
      <c r="Q22" s="78"/>
      <c r="R22" s="74"/>
      <c r="S22" s="69"/>
      <c r="T22" s="70"/>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9">
        <f t="shared" si="2"/>
        <v>0</v>
      </c>
      <c r="BB22" s="80">
        <f t="shared" si="3"/>
        <v>0</v>
      </c>
      <c r="BC22" s="38" t="str">
        <f t="shared" si="4"/>
        <v>INR Zero Only</v>
      </c>
      <c r="IA22" s="39">
        <v>9</v>
      </c>
      <c r="IB22" s="66" t="s">
        <v>76</v>
      </c>
      <c r="IC22" s="39" t="s">
        <v>59</v>
      </c>
      <c r="ID22" s="39">
        <v>2000</v>
      </c>
      <c r="IE22" s="40" t="s">
        <v>52</v>
      </c>
      <c r="IF22" s="40" t="s">
        <v>30</v>
      </c>
      <c r="IG22" s="40" t="s">
        <v>25</v>
      </c>
      <c r="IH22" s="40">
        <v>123.223</v>
      </c>
      <c r="II22" s="40" t="s">
        <v>27</v>
      </c>
    </row>
    <row r="23" spans="1:243" s="39" customFormat="1" ht="30.75" customHeight="1">
      <c r="A23" s="25">
        <v>10</v>
      </c>
      <c r="B23" s="81" t="s">
        <v>77</v>
      </c>
      <c r="C23" s="65" t="s">
        <v>60</v>
      </c>
      <c r="D23" s="64">
        <v>200</v>
      </c>
      <c r="E23" s="72" t="s">
        <v>52</v>
      </c>
      <c r="F23" s="73">
        <v>1350000</v>
      </c>
      <c r="G23" s="74"/>
      <c r="H23" s="75"/>
      <c r="I23" s="73" t="s">
        <v>28</v>
      </c>
      <c r="J23" s="76">
        <f t="shared" si="0"/>
        <v>1</v>
      </c>
      <c r="K23" s="74" t="s">
        <v>29</v>
      </c>
      <c r="L23" s="74" t="s">
        <v>4</v>
      </c>
      <c r="M23" s="77"/>
      <c r="N23" s="78"/>
      <c r="O23" s="74">
        <f t="shared" si="1"/>
        <v>0</v>
      </c>
      <c r="P23" s="68"/>
      <c r="Q23" s="78"/>
      <c r="R23" s="74"/>
      <c r="S23" s="69"/>
      <c r="T23" s="70"/>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9">
        <f t="shared" si="2"/>
        <v>0</v>
      </c>
      <c r="BB23" s="80">
        <f t="shared" si="3"/>
        <v>0</v>
      </c>
      <c r="BC23" s="38" t="str">
        <f t="shared" si="4"/>
        <v>INR Zero Only</v>
      </c>
      <c r="IA23" s="39">
        <v>10</v>
      </c>
      <c r="IB23" s="66" t="s">
        <v>77</v>
      </c>
      <c r="IC23" s="39" t="s">
        <v>60</v>
      </c>
      <c r="ID23" s="39">
        <v>200</v>
      </c>
      <c r="IE23" s="40" t="s">
        <v>52</v>
      </c>
      <c r="IF23" s="40" t="s">
        <v>30</v>
      </c>
      <c r="IG23" s="40" t="s">
        <v>25</v>
      </c>
      <c r="IH23" s="40">
        <v>123.223</v>
      </c>
      <c r="II23" s="40" t="s">
        <v>27</v>
      </c>
    </row>
    <row r="24" spans="1:243" s="39" customFormat="1" ht="30.75" customHeight="1">
      <c r="A24" s="25">
        <v>11</v>
      </c>
      <c r="B24" s="81" t="s">
        <v>78</v>
      </c>
      <c r="C24" s="65" t="s">
        <v>61</v>
      </c>
      <c r="D24" s="64">
        <v>500</v>
      </c>
      <c r="E24" s="72" t="s">
        <v>52</v>
      </c>
      <c r="F24" s="73">
        <v>1350000</v>
      </c>
      <c r="G24" s="74"/>
      <c r="H24" s="75"/>
      <c r="I24" s="73" t="s">
        <v>28</v>
      </c>
      <c r="J24" s="76">
        <f t="shared" si="0"/>
        <v>1</v>
      </c>
      <c r="K24" s="74" t="s">
        <v>29</v>
      </c>
      <c r="L24" s="74" t="s">
        <v>4</v>
      </c>
      <c r="M24" s="77"/>
      <c r="N24" s="78"/>
      <c r="O24" s="74">
        <f t="shared" si="1"/>
        <v>0</v>
      </c>
      <c r="P24" s="68"/>
      <c r="Q24" s="78"/>
      <c r="R24" s="74"/>
      <c r="S24" s="69"/>
      <c r="T24" s="70"/>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9">
        <f t="shared" si="2"/>
        <v>0</v>
      </c>
      <c r="BB24" s="80">
        <f t="shared" si="3"/>
        <v>0</v>
      </c>
      <c r="BC24" s="38" t="str">
        <f t="shared" si="4"/>
        <v>INR Zero Only</v>
      </c>
      <c r="IA24" s="39">
        <v>11</v>
      </c>
      <c r="IB24" s="66" t="s">
        <v>78</v>
      </c>
      <c r="IC24" s="39" t="s">
        <v>61</v>
      </c>
      <c r="ID24" s="39">
        <v>500</v>
      </c>
      <c r="IE24" s="40" t="s">
        <v>52</v>
      </c>
      <c r="IF24" s="40" t="s">
        <v>30</v>
      </c>
      <c r="IG24" s="40" t="s">
        <v>25</v>
      </c>
      <c r="IH24" s="40">
        <v>123.223</v>
      </c>
      <c r="II24" s="40" t="s">
        <v>27</v>
      </c>
    </row>
    <row r="25" spans="1:243" s="39" customFormat="1" ht="26.25" customHeight="1">
      <c r="A25" s="25">
        <v>12</v>
      </c>
      <c r="B25" s="81" t="s">
        <v>79</v>
      </c>
      <c r="C25" s="65" t="s">
        <v>62</v>
      </c>
      <c r="D25" s="64">
        <v>500</v>
      </c>
      <c r="E25" s="72" t="s">
        <v>52</v>
      </c>
      <c r="F25" s="73">
        <v>1350000</v>
      </c>
      <c r="G25" s="74"/>
      <c r="H25" s="75"/>
      <c r="I25" s="73" t="s">
        <v>28</v>
      </c>
      <c r="J25" s="76">
        <f t="shared" si="0"/>
        <v>1</v>
      </c>
      <c r="K25" s="74" t="s">
        <v>29</v>
      </c>
      <c r="L25" s="74" t="s">
        <v>4</v>
      </c>
      <c r="M25" s="77"/>
      <c r="N25" s="78"/>
      <c r="O25" s="74">
        <f t="shared" si="1"/>
        <v>0</v>
      </c>
      <c r="P25" s="68"/>
      <c r="Q25" s="78"/>
      <c r="R25" s="74"/>
      <c r="S25" s="69"/>
      <c r="T25" s="70"/>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9">
        <f t="shared" si="2"/>
        <v>0</v>
      </c>
      <c r="BB25" s="80">
        <f t="shared" si="3"/>
        <v>0</v>
      </c>
      <c r="BC25" s="38" t="str">
        <f t="shared" si="4"/>
        <v>INR Zero Only</v>
      </c>
      <c r="IA25" s="39">
        <v>12</v>
      </c>
      <c r="IB25" s="66" t="s">
        <v>79</v>
      </c>
      <c r="IC25" s="39" t="s">
        <v>62</v>
      </c>
      <c r="ID25" s="39">
        <v>500</v>
      </c>
      <c r="IE25" s="40" t="s">
        <v>52</v>
      </c>
      <c r="IF25" s="40" t="s">
        <v>30</v>
      </c>
      <c r="IG25" s="40" t="s">
        <v>25</v>
      </c>
      <c r="IH25" s="40">
        <v>123.223</v>
      </c>
      <c r="II25" s="40" t="s">
        <v>27</v>
      </c>
    </row>
    <row r="26" spans="1:243" s="39" customFormat="1" ht="28.5" customHeight="1">
      <c r="A26" s="25">
        <v>13</v>
      </c>
      <c r="B26" s="81" t="s">
        <v>80</v>
      </c>
      <c r="C26" s="65" t="s">
        <v>63</v>
      </c>
      <c r="D26" s="64">
        <v>500</v>
      </c>
      <c r="E26" s="72" t="s">
        <v>52</v>
      </c>
      <c r="F26" s="73">
        <v>1350000</v>
      </c>
      <c r="G26" s="74"/>
      <c r="H26" s="75"/>
      <c r="I26" s="73" t="s">
        <v>28</v>
      </c>
      <c r="J26" s="76">
        <f t="shared" si="0"/>
        <v>1</v>
      </c>
      <c r="K26" s="74" t="s">
        <v>29</v>
      </c>
      <c r="L26" s="74" t="s">
        <v>4</v>
      </c>
      <c r="M26" s="77"/>
      <c r="N26" s="78"/>
      <c r="O26" s="74">
        <f t="shared" si="1"/>
        <v>0</v>
      </c>
      <c r="P26" s="68"/>
      <c r="Q26" s="78"/>
      <c r="R26" s="74"/>
      <c r="S26" s="69"/>
      <c r="T26" s="70"/>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9">
        <f t="shared" si="2"/>
        <v>0</v>
      </c>
      <c r="BB26" s="80">
        <f t="shared" si="3"/>
        <v>0</v>
      </c>
      <c r="BC26" s="38" t="str">
        <f t="shared" si="4"/>
        <v>INR Zero Only</v>
      </c>
      <c r="IA26" s="39">
        <v>13</v>
      </c>
      <c r="IB26" s="66" t="s">
        <v>80</v>
      </c>
      <c r="IC26" s="39" t="s">
        <v>63</v>
      </c>
      <c r="ID26" s="39">
        <v>500</v>
      </c>
      <c r="IE26" s="40" t="s">
        <v>52</v>
      </c>
      <c r="IF26" s="40" t="s">
        <v>30</v>
      </c>
      <c r="IG26" s="40" t="s">
        <v>25</v>
      </c>
      <c r="IH26" s="40">
        <v>123.223</v>
      </c>
      <c r="II26" s="40" t="s">
        <v>27</v>
      </c>
    </row>
    <row r="27" spans="1:243" s="39" customFormat="1" ht="30.75" customHeight="1">
      <c r="A27" s="25">
        <v>14</v>
      </c>
      <c r="B27" s="81" t="s">
        <v>81</v>
      </c>
      <c r="C27" s="65" t="s">
        <v>64</v>
      </c>
      <c r="D27" s="64">
        <v>100</v>
      </c>
      <c r="E27" s="72" t="s">
        <v>52</v>
      </c>
      <c r="F27" s="73">
        <v>1350000</v>
      </c>
      <c r="G27" s="74"/>
      <c r="H27" s="75"/>
      <c r="I27" s="73" t="s">
        <v>28</v>
      </c>
      <c r="J27" s="76">
        <f t="shared" si="0"/>
        <v>1</v>
      </c>
      <c r="K27" s="74" t="s">
        <v>29</v>
      </c>
      <c r="L27" s="74" t="s">
        <v>4</v>
      </c>
      <c r="M27" s="77"/>
      <c r="N27" s="78"/>
      <c r="O27" s="74">
        <f t="shared" si="1"/>
        <v>0</v>
      </c>
      <c r="P27" s="68"/>
      <c r="Q27" s="78"/>
      <c r="R27" s="74"/>
      <c r="S27" s="69"/>
      <c r="T27" s="70"/>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9">
        <f t="shared" si="2"/>
        <v>0</v>
      </c>
      <c r="BB27" s="80">
        <f t="shared" si="3"/>
        <v>0</v>
      </c>
      <c r="BC27" s="38" t="str">
        <f t="shared" si="4"/>
        <v>INR Zero Only</v>
      </c>
      <c r="IA27" s="39">
        <v>14</v>
      </c>
      <c r="IB27" s="66" t="s">
        <v>81</v>
      </c>
      <c r="IC27" s="39" t="s">
        <v>64</v>
      </c>
      <c r="ID27" s="39">
        <v>100</v>
      </c>
      <c r="IE27" s="40" t="s">
        <v>52</v>
      </c>
      <c r="IF27" s="40" t="s">
        <v>30</v>
      </c>
      <c r="IG27" s="40" t="s">
        <v>25</v>
      </c>
      <c r="IH27" s="40">
        <v>123.223</v>
      </c>
      <c r="II27" s="40" t="s">
        <v>27</v>
      </c>
    </row>
    <row r="28" spans="1:243" s="39" customFormat="1" ht="30" customHeight="1">
      <c r="A28" s="25">
        <v>15</v>
      </c>
      <c r="B28" s="81" t="s">
        <v>82</v>
      </c>
      <c r="C28" s="65" t="s">
        <v>65</v>
      </c>
      <c r="D28" s="64">
        <v>500</v>
      </c>
      <c r="E28" s="72" t="s">
        <v>52</v>
      </c>
      <c r="F28" s="73">
        <v>1350000</v>
      </c>
      <c r="G28" s="74"/>
      <c r="H28" s="75"/>
      <c r="I28" s="73" t="s">
        <v>28</v>
      </c>
      <c r="J28" s="76">
        <f t="shared" si="0"/>
        <v>1</v>
      </c>
      <c r="K28" s="74" t="s">
        <v>29</v>
      </c>
      <c r="L28" s="74" t="s">
        <v>4</v>
      </c>
      <c r="M28" s="77"/>
      <c r="N28" s="78"/>
      <c r="O28" s="74">
        <f t="shared" si="1"/>
        <v>0</v>
      </c>
      <c r="P28" s="68"/>
      <c r="Q28" s="78"/>
      <c r="R28" s="74"/>
      <c r="S28" s="69"/>
      <c r="T28" s="70"/>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9">
        <f t="shared" si="2"/>
        <v>0</v>
      </c>
      <c r="BB28" s="80">
        <f t="shared" si="3"/>
        <v>0</v>
      </c>
      <c r="BC28" s="38" t="str">
        <f t="shared" si="4"/>
        <v>INR Zero Only</v>
      </c>
      <c r="IA28" s="39">
        <v>15</v>
      </c>
      <c r="IB28" s="66" t="s">
        <v>82</v>
      </c>
      <c r="IC28" s="39" t="s">
        <v>65</v>
      </c>
      <c r="ID28" s="39">
        <v>500</v>
      </c>
      <c r="IE28" s="40" t="s">
        <v>52</v>
      </c>
      <c r="IF28" s="40" t="s">
        <v>30</v>
      </c>
      <c r="IG28" s="40" t="s">
        <v>25</v>
      </c>
      <c r="IH28" s="40">
        <v>123.223</v>
      </c>
      <c r="II28" s="40" t="s">
        <v>27</v>
      </c>
    </row>
    <row r="29" spans="1:243" s="39" customFormat="1" ht="24" customHeight="1">
      <c r="A29" s="25">
        <v>16</v>
      </c>
      <c r="B29" s="81" t="s">
        <v>83</v>
      </c>
      <c r="C29" s="65" t="s">
        <v>66</v>
      </c>
      <c r="D29" s="64">
        <v>1000</v>
      </c>
      <c r="E29" s="72" t="s">
        <v>52</v>
      </c>
      <c r="F29" s="73">
        <v>1350000</v>
      </c>
      <c r="G29" s="74"/>
      <c r="H29" s="75"/>
      <c r="I29" s="73" t="s">
        <v>28</v>
      </c>
      <c r="J29" s="76">
        <f t="shared" si="0"/>
        <v>1</v>
      </c>
      <c r="K29" s="74" t="s">
        <v>29</v>
      </c>
      <c r="L29" s="74" t="s">
        <v>4</v>
      </c>
      <c r="M29" s="77"/>
      <c r="N29" s="78"/>
      <c r="O29" s="74">
        <f t="shared" si="1"/>
        <v>0</v>
      </c>
      <c r="P29" s="68"/>
      <c r="Q29" s="78"/>
      <c r="R29" s="74"/>
      <c r="S29" s="69"/>
      <c r="T29" s="70"/>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9">
        <f t="shared" si="2"/>
        <v>0</v>
      </c>
      <c r="BB29" s="80">
        <f t="shared" si="3"/>
        <v>0</v>
      </c>
      <c r="BC29" s="38" t="str">
        <f t="shared" si="4"/>
        <v>INR Zero Only</v>
      </c>
      <c r="IA29" s="39">
        <v>16</v>
      </c>
      <c r="IB29" s="66" t="s">
        <v>83</v>
      </c>
      <c r="IC29" s="39" t="s">
        <v>66</v>
      </c>
      <c r="ID29" s="39">
        <v>1000</v>
      </c>
      <c r="IE29" s="40" t="s">
        <v>52</v>
      </c>
      <c r="IF29" s="40" t="s">
        <v>30</v>
      </c>
      <c r="IG29" s="40" t="s">
        <v>25</v>
      </c>
      <c r="IH29" s="40">
        <v>123.223</v>
      </c>
      <c r="II29" s="40" t="s">
        <v>27</v>
      </c>
    </row>
    <row r="30" spans="1:243" s="39" customFormat="1" ht="26.25" customHeight="1">
      <c r="A30" s="25">
        <v>17</v>
      </c>
      <c r="B30" s="81" t="s">
        <v>84</v>
      </c>
      <c r="C30" s="65" t="s">
        <v>67</v>
      </c>
      <c r="D30" s="64">
        <v>100</v>
      </c>
      <c r="E30" s="72" t="s">
        <v>52</v>
      </c>
      <c r="F30" s="73">
        <v>1350000</v>
      </c>
      <c r="G30" s="74"/>
      <c r="H30" s="75"/>
      <c r="I30" s="73" t="s">
        <v>28</v>
      </c>
      <c r="J30" s="76">
        <f t="shared" si="0"/>
        <v>1</v>
      </c>
      <c r="K30" s="74" t="s">
        <v>29</v>
      </c>
      <c r="L30" s="74" t="s">
        <v>4</v>
      </c>
      <c r="M30" s="77"/>
      <c r="N30" s="78"/>
      <c r="O30" s="74">
        <f t="shared" si="1"/>
        <v>0</v>
      </c>
      <c r="P30" s="68"/>
      <c r="Q30" s="78"/>
      <c r="R30" s="74"/>
      <c r="S30" s="69"/>
      <c r="T30" s="70"/>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9">
        <f t="shared" si="2"/>
        <v>0</v>
      </c>
      <c r="BB30" s="80">
        <f t="shared" si="3"/>
        <v>0</v>
      </c>
      <c r="BC30" s="38" t="str">
        <f t="shared" si="4"/>
        <v>INR Zero Only</v>
      </c>
      <c r="IA30" s="39">
        <v>17</v>
      </c>
      <c r="IB30" s="66" t="s">
        <v>84</v>
      </c>
      <c r="IC30" s="39" t="s">
        <v>67</v>
      </c>
      <c r="ID30" s="39">
        <v>100</v>
      </c>
      <c r="IE30" s="40" t="s">
        <v>52</v>
      </c>
      <c r="IF30" s="40" t="s">
        <v>30</v>
      </c>
      <c r="IG30" s="40" t="s">
        <v>25</v>
      </c>
      <c r="IH30" s="40">
        <v>123.223</v>
      </c>
      <c r="II30" s="40" t="s">
        <v>27</v>
      </c>
    </row>
    <row r="31" spans="1:243" s="39" customFormat="1" ht="26.25" customHeight="1">
      <c r="A31" s="25">
        <v>18</v>
      </c>
      <c r="B31" s="81" t="s">
        <v>88</v>
      </c>
      <c r="C31" s="65" t="s">
        <v>87</v>
      </c>
      <c r="D31" s="64">
        <v>100</v>
      </c>
      <c r="E31" s="72" t="s">
        <v>52</v>
      </c>
      <c r="F31" s="73">
        <v>1350000</v>
      </c>
      <c r="G31" s="74"/>
      <c r="H31" s="75"/>
      <c r="I31" s="73" t="s">
        <v>28</v>
      </c>
      <c r="J31" s="76">
        <f>IF(I31="Less(-)",-1,1)</f>
        <v>1</v>
      </c>
      <c r="K31" s="74" t="s">
        <v>29</v>
      </c>
      <c r="L31" s="74" t="s">
        <v>4</v>
      </c>
      <c r="M31" s="77"/>
      <c r="N31" s="78"/>
      <c r="O31" s="74">
        <f>(M31*N31%)*D31</f>
        <v>0</v>
      </c>
      <c r="P31" s="68"/>
      <c r="Q31" s="78"/>
      <c r="R31" s="74"/>
      <c r="S31" s="69"/>
      <c r="T31" s="70"/>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9">
        <f>total_amount_ba($B$2,$D$2,D31,F31,J31,K31,M31)*D31</f>
        <v>0</v>
      </c>
      <c r="BB31" s="80">
        <f>BA31+SUM(O31:AZ31)</f>
        <v>0</v>
      </c>
      <c r="BC31" s="38" t="str">
        <f>SpellNumber(L31,BB31)</f>
        <v>INR Zero Only</v>
      </c>
      <c r="IA31" s="39">
        <v>18</v>
      </c>
      <c r="IB31" s="66" t="s">
        <v>88</v>
      </c>
      <c r="IC31" s="39" t="s">
        <v>87</v>
      </c>
      <c r="ID31" s="39">
        <v>100</v>
      </c>
      <c r="IE31" s="40" t="s">
        <v>52</v>
      </c>
      <c r="IF31" s="40" t="s">
        <v>30</v>
      </c>
      <c r="IG31" s="40" t="s">
        <v>25</v>
      </c>
      <c r="IH31" s="40">
        <v>123.223</v>
      </c>
      <c r="II31" s="40" t="s">
        <v>27</v>
      </c>
    </row>
    <row r="32" spans="1:243" s="39" customFormat="1" ht="42" customHeight="1">
      <c r="A32" s="41" t="s">
        <v>32</v>
      </c>
      <c r="B32" s="63"/>
      <c r="C32" s="43"/>
      <c r="D32" s="44"/>
      <c r="E32" s="44"/>
      <c r="F32" s="44"/>
      <c r="G32" s="44"/>
      <c r="H32" s="45"/>
      <c r="I32" s="45"/>
      <c r="J32" s="45"/>
      <c r="K32" s="45"/>
      <c r="L32" s="46"/>
      <c r="BA32" s="47">
        <f>SUM(BA13:BA31)</f>
        <v>0</v>
      </c>
      <c r="BB32" s="47">
        <f>SUM(BB13:BB31)</f>
        <v>0</v>
      </c>
      <c r="BC32" s="38" t="str">
        <f>SpellNumber($E$2,BB32)</f>
        <v>INR Zero Only</v>
      </c>
      <c r="IE32" s="40">
        <v>4</v>
      </c>
      <c r="IF32" s="40" t="s">
        <v>31</v>
      </c>
      <c r="IG32" s="40" t="s">
        <v>33</v>
      </c>
      <c r="IH32" s="40">
        <v>10</v>
      </c>
      <c r="II32" s="40" t="s">
        <v>27</v>
      </c>
    </row>
    <row r="33" spans="1:243" s="56" customFormat="1" ht="12.75" customHeight="1" hidden="1">
      <c r="A33" s="42" t="s">
        <v>34</v>
      </c>
      <c r="B33" s="48"/>
      <c r="C33" s="49"/>
      <c r="D33" s="50"/>
      <c r="E33" s="61" t="s">
        <v>35</v>
      </c>
      <c r="F33" s="62"/>
      <c r="G33" s="51"/>
      <c r="H33" s="52"/>
      <c r="I33" s="52"/>
      <c r="J33" s="52"/>
      <c r="K33" s="53"/>
      <c r="L33" s="54"/>
      <c r="M33" s="55" t="s">
        <v>36</v>
      </c>
      <c r="O33" s="39"/>
      <c r="P33" s="39"/>
      <c r="Q33" s="39"/>
      <c r="R33" s="39"/>
      <c r="S33" s="39"/>
      <c r="BA33" s="57">
        <f>IF(ISBLANK(F33),0,IF(E33="Excess (+)",ROUND(BA32+(BA32*F33),2),IF(E33="Less (-)",ROUND(BA32+(BA32*F33*(-1)),2),0)))</f>
        <v>0</v>
      </c>
      <c r="BB33" s="58">
        <f>ROUND(BA33,0)</f>
        <v>0</v>
      </c>
      <c r="BC33" s="59" t="str">
        <f>SpellNumber(L33,BB33)</f>
        <v> Zero Only</v>
      </c>
      <c r="IE33" s="60"/>
      <c r="IF33" s="60"/>
      <c r="IG33" s="60"/>
      <c r="IH33" s="60"/>
      <c r="II33" s="60"/>
    </row>
    <row r="34" spans="1:243" s="56" customFormat="1" ht="43.5" customHeight="1">
      <c r="A34" s="41" t="s">
        <v>37</v>
      </c>
      <c r="B34" s="41"/>
      <c r="C34" s="83" t="str">
        <f>SpellNumber($E$2,BB32)</f>
        <v>INR Zero Only</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IE34" s="60"/>
      <c r="IF34" s="60"/>
      <c r="IG34" s="60"/>
      <c r="IH34" s="60"/>
      <c r="II34" s="60"/>
    </row>
    <row r="35" ht="15"/>
    <row r="36" ht="15"/>
    <row r="37" ht="15"/>
    <row r="39" ht="15"/>
    <row r="41" ht="15"/>
  </sheetData>
  <sheetProtection password="E1E5" sheet="1"/>
  <mergeCells count="8">
    <mergeCell ref="A9:BC9"/>
    <mergeCell ref="C34:BC34"/>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"Select,Option C1,Option D1"</formula1>
      <formula2>0</formula2>
    </dataValidation>
    <dataValidation type="decimal" allowBlank="1" showErrorMessage="1" errorTitle="Invalid Entry" error="Only Numeric Values are allowed. " sqref="A13:A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F13:F31 D13:D31">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3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31">
      <formula1>0</formula1>
      <formula2>999999999999999</formula2>
    </dataValidation>
    <dataValidation type="list" allowBlank="1" showInputMessage="1" showErrorMessage="1" sqref="L29 L13 L14 L15 L16 L17 L18 L19 L20 L21 L22 L23 L24 L25 L26 L27 L28 L31 L30">
      <formula1>"INR"</formula1>
    </dataValidation>
    <dataValidation type="decimal" allowBlank="1" showInputMessage="1" showErrorMessage="1" promptTitle="GST Pertentage" prompt="Please enter GST Pertentage for this item. " errorTitle="Invaid Entry" error="Only Numeric Values are allowed. " sqref="N14:N31">
      <formula1>0</formula1>
      <formula2>999999999999999</formula2>
    </dataValidation>
    <dataValidation type="decimal" allowBlank="1" showInputMessage="1" showErrorMessage="1" promptTitle="GST Amount" prompt="GST Amount in Rupees for this item. " errorTitle="Invaid Entry" error="Only Numeric Values are allowed. " sqref="O14:O31">
      <formula1>0</formula1>
      <formula2>999999999999999</formula2>
    </dataValidation>
    <dataValidation allowBlank="1" showInputMessage="1" showErrorMessage="1" promptTitle="Freight Charges" prompt="Please enter Freight Charges (Uploading and stacking) in Rupees for this item, if any." sqref="P14:P31"/>
    <dataValidation type="decimal" allowBlank="1" showInputMessage="1" showErrorMessage="1" promptTitle="Any other Taxes/Duties/Levies" prompt="Please enter any other Taxes/Duties/Levies in Rupees for this item, if any." errorTitle="Invaid Entry" error="Only Numeric Values are allowed. " sqref="Q14:Q31">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2021-11-08T11:45:49Z</cp:lastPrinted>
  <dcterms:created xsi:type="dcterms:W3CDTF">2009-01-30T06:42:42Z</dcterms:created>
  <dcterms:modified xsi:type="dcterms:W3CDTF">2021-12-01T09:11:59Z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