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<sst xmlns="http://schemas.openxmlformats.org/spreadsheetml/2006/main" count="181" uniqueCount="81">
  <si>
    <t>BoQ_Ver3.1</t>
  </si>
  <si>
    <t>Percentage</t>
  </si>
  <si>
    <t>Normal</t>
  </si>
  <si>
    <t>INR Only</t>
  </si>
  <si>
    <t>INR</t>
  </si>
  <si>
    <t>Select, At Par, Excess (+), Less (-)</t>
  </si>
  <si>
    <t>IOCL</t>
  </si>
  <si>
    <t>Contract No:   &lt;Enter Contract No Details&gt;</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</si>
  <si>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</si>
  <si>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</si>
  <si>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</si>
  <si>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</si>
  <si>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</si>
  <si>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</si>
  <si>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</si>
  <si>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</si>
  <si>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</si>
  <si>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</si>
  <si>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</si>
  <si>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</si>
  <si>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</si>
  <si>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</si>
  <si>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</si>
  <si>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</si>
  <si>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</si>
  <si>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</si>
  <si>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</si>
  <si>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</si>
  <si>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</si>
  <si>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</si>
  <si>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</si>
  <si>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</si>
  <si>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</si>
  <si>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</si>
  <si>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</si>
  <si>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</si>
  <si>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</si>
  <si>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</si>
  <si>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</si>
  <si>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</si>
  <si>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</si>
  <si>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</si>
  <si>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</si>
  <si>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</si>
  <si>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</si>
  <si>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</si>
  <si>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</si>
  <si>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</si>
  <si>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</si>
  <si>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</si>
  <si>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</si>
  <si>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</si>
  <si>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</si>
  <si>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</si>
  <si>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</si>
  <si>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</si>
  <si>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</si>
  <si>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</si>
  <si>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</si>
  <si>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</si>
  <si>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</si>
  <si>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</si>
  <si>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</si>
  <si>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cum</t>
  </si>
  <si>
    <t>Dismantling old plaster or skirting raking out joints and cleaning the surface for plaster including disposal of rubbish to the  dumping ground within 50 metres lead. (15.56)</t>
  </si>
  <si>
    <r>
      <t xml:space="preserve">TOTAL AMOUNT  With Taxes
           in
     </t>
    </r>
    <r>
      <rPr>
        <b/>
        <sz val="11"/>
        <color indexed="10"/>
        <rFont val="Arial"/>
        <family val="2"/>
      </rPr>
      <t xml:space="preserve"> Rs.      P</t>
    </r>
  </si>
  <si>
    <t>Per Trip</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</si>
  <si>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 (22.22.A)</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</si>
  <si>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 (14.1.2)</t>
  </si>
  <si>
    <t>Cartage of Malba (Approved Rate)</t>
  </si>
  <si>
    <t>Name of Work: Water proofing treatment of roof and repairing of patch plaster work in remaning area of GSC (old), electrical engineering etc., IIT(BHU)</t>
  </si>
  <si>
    <t xml:space="preserve">Providing and laying in position cement concrete of specified grade excluding the cost of centering and shuttering - All work upto plinth level 
1:2:4 (1 Cement : 2 coarse sand : 4 graded stone  aggregate 20 mm nominal size) (4.1.3)
</t>
  </si>
  <si>
    <t xml:space="preserve">12 mm cement plaster of mix : 
1:6 (1 cement : 6 coarse sand)   (13.4.2)    </t>
  </si>
  <si>
    <r>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t>
    </r>
    <r>
      <rPr>
        <b/>
        <sz val="11"/>
        <rFont val="Times New Roman"/>
        <family val="1"/>
      </rPr>
      <t xml:space="preserve"> (22.22.A)</t>
    </r>
  </si>
  <si>
    <r>
      <t>Providing and laying in position cement concrete of specified grade excluding the cost of centering and shuttering - All work upto plinth level 
1:2:4 (1 Cement : 2 coarse sand : 4 graded stone  aggregate 20 mm nominal size)</t>
    </r>
    <r>
      <rPr>
        <b/>
        <sz val="11"/>
        <rFont val="Times New Roman"/>
        <family val="1"/>
      </rPr>
      <t xml:space="preserve"> (4.1.3)</t>
    </r>
    <r>
      <rPr>
        <sz val="11"/>
        <rFont val="Times New Roman"/>
        <family val="1"/>
      </rPr>
      <t xml:space="preserve">
</t>
    </r>
  </si>
  <si>
    <r>
      <t xml:space="preserve">Dismantling old plaster or skirting raking out joints and cleaning the surface for plaster including disposal of rubbish to the  dumping ground within 50 metres lead. </t>
    </r>
    <r>
      <rPr>
        <b/>
        <sz val="11"/>
        <rFont val="Times New Roman"/>
        <family val="1"/>
      </rPr>
      <t>(15.56)</t>
    </r>
  </si>
  <si>
    <r>
      <t xml:space="preserve">12 mm cement plaster of mix : 
1:6 (1 cement : 6 coarse sand)   </t>
    </r>
    <r>
      <rPr>
        <b/>
        <sz val="11"/>
        <rFont val="Times New Roman"/>
        <family val="1"/>
      </rPr>
      <t xml:space="preserve">(13.4.2)  </t>
    </r>
    <r>
      <rPr>
        <sz val="11"/>
        <rFont val="Times New Roman"/>
        <family val="1"/>
      </rPr>
      <t xml:space="preserve">  </t>
    </r>
  </si>
  <si>
    <r>
      <t xml:space="preserve">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 </t>
    </r>
    <r>
      <rPr>
        <b/>
        <sz val="11"/>
        <rFont val="Times New Roman"/>
        <family val="1"/>
      </rPr>
      <t>(14.1.2)</t>
    </r>
  </si>
  <si>
    <r>
      <t xml:space="preserve">Cartage of Malba </t>
    </r>
    <r>
      <rPr>
        <b/>
        <sz val="11"/>
        <rFont val="Times New Roman"/>
        <family val="1"/>
      </rPr>
      <t>(Approved Rate)</t>
    </r>
  </si>
  <si>
    <r>
      <t xml:space="preserve">Providing and laying APP (Atactic Polypropylene Polymer) modified prefabricated five layer 3 mm thick water proofing membrane, black finished reinforced with non-woven polyester matt consisting of a coat of bitumen primer for bitumen membrane @ 0.40 litre/sqm by the same membrane manufacture of density at 25°C, 0.87-0.89 kg/ litre and viscocity 70-160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650/ 450N/5cm. Tear strength in longitudinal and transverse direction as 300/250N. Softening point of membrane not less than 150°C. Cold flexibility shall be upto -2°C when tested in accordance with ASTM, D - 5147. The laying of membrane shall be got done through the authorised applicator of the manufacturer of membrane :
3 mm thick </t>
    </r>
    <r>
      <rPr>
        <b/>
        <sz val="11"/>
        <rFont val="Times New Roman"/>
        <family val="1"/>
      </rPr>
      <t>(22.20.1)</t>
    </r>
  </si>
  <si>
    <t>Providing and laying APP (Atactic Polypropylene Polymer) modified prefabricated five layer 3 mm thick water proofing membrane, black finished reinforced with non-woven polyester matt consisting of a coat of bitumen primer for bitumen membrane @ 0.40 litre/sqm by the same membrane manufacture of density at 25°C, 0.87-0.89 kg/ litre and viscocity 70-160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650/ 450N/5cm. Tear strength in longitudinal and transverse direction as 300/250N. Softening point of membrane not less than 150°C. Cold flexibility shall be upto -2°C when tested in accordance with ASTM, D - 5147. The laying of membrane shall be got done through the authorised applicator of the manufacturer of membrane :
3 mm thick (22.20.1)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</si>
</sst>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5"/>
      <name val="Times New Roman"/>
      <family val="1"/>
    </font>
    <font>
      <sz val="10"/>
      <name val="Times New Roman"/>
      <family val="1"/>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6"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7"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18"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9"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0" borderId="2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7" fillId="0" borderId="20" xfId="0" applyFont="1" applyFill="1" applyBorder="1" applyAlignment="1">
      <alignment horizontal="justify" vertical="top" wrapText="1"/>
    </xf>
    <xf numFmtId="0" fontId="27" fillId="0" borderId="21" xfId="0" applyFont="1" applyFill="1" applyBorder="1" applyAlignment="1">
      <alignment horizontal="justify" vertical="top" wrapText="1"/>
    </xf>
    <xf numFmtId="0" fontId="27" fillId="0" borderId="21" xfId="0" applyFont="1" applyFill="1" applyBorder="1" applyAlignment="1">
      <alignment horizontal="justify" vertical="top" wrapText="1" shrinkToFit="1"/>
    </xf>
    <xf numFmtId="0" fontId="27" fillId="0" borderId="0"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2"/>
  <sheetViews>
    <sheetView showGridLines="0" zoomScalePageLayoutView="0" workbookViewId="0" topLeftCell="A1">
      <selection activeCell="B18" sqref="B1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0" t="str">
        <f>B2&amp;" BoQ"</f>
        <v>Percentage BoQ</v>
      </c>
      <c r="B1" s="70"/>
      <c r="C1" s="70"/>
      <c r="D1" s="70"/>
      <c r="E1" s="70"/>
      <c r="F1" s="70"/>
      <c r="G1" s="70"/>
      <c r="H1" s="70"/>
      <c r="I1" s="70"/>
      <c r="J1" s="70"/>
      <c r="K1" s="70"/>
      <c r="L1" s="70"/>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71" t="s">
        <v>62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21.75" customHeight="1">
      <c r="A5" s="71" t="s">
        <v>70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27" customHeight="1">
      <c r="A6" s="71" t="s">
        <v>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15" hidden="1">
      <c r="A7" s="72" t="s">
        <v>8</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60">
      <c r="A8" s="11" t="s">
        <v>59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15">
      <c r="A9" s="68"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30">
      <c r="A10" s="16" t="s">
        <v>10</v>
      </c>
      <c r="B10" s="16" t="s">
        <v>11</v>
      </c>
      <c r="C10" s="16" t="s">
        <v>11</v>
      </c>
      <c r="D10" s="16" t="s">
        <v>10</v>
      </c>
      <c r="E10" s="16" t="s">
        <v>11</v>
      </c>
      <c r="F10" s="16" t="s">
        <v>12</v>
      </c>
      <c r="G10" s="16" t="s">
        <v>12</v>
      </c>
      <c r="H10" s="16" t="s">
        <v>13</v>
      </c>
      <c r="I10" s="16" t="s">
        <v>11</v>
      </c>
      <c r="J10" s="16" t="s">
        <v>10</v>
      </c>
      <c r="K10" s="16" t="s">
        <v>14</v>
      </c>
      <c r="L10" s="16" t="s">
        <v>11</v>
      </c>
      <c r="M10" s="16" t="s">
        <v>10</v>
      </c>
      <c r="N10" s="16" t="s">
        <v>12</v>
      </c>
      <c r="O10" s="16" t="s">
        <v>12</v>
      </c>
      <c r="P10" s="16" t="s">
        <v>12</v>
      </c>
      <c r="Q10" s="16" t="s">
        <v>12</v>
      </c>
      <c r="R10" s="16" t="s">
        <v>13</v>
      </c>
      <c r="S10" s="16" t="s">
        <v>13</v>
      </c>
      <c r="T10" s="16" t="s">
        <v>12</v>
      </c>
      <c r="U10" s="16" t="s">
        <v>12</v>
      </c>
      <c r="V10" s="16" t="s">
        <v>12</v>
      </c>
      <c r="W10" s="16" t="s">
        <v>12</v>
      </c>
      <c r="X10" s="16" t="s">
        <v>13</v>
      </c>
      <c r="Y10" s="16" t="s">
        <v>13</v>
      </c>
      <c r="Z10" s="16" t="s">
        <v>12</v>
      </c>
      <c r="AA10" s="16" t="s">
        <v>12</v>
      </c>
      <c r="AB10" s="16" t="s">
        <v>12</v>
      </c>
      <c r="AC10" s="16" t="s">
        <v>12</v>
      </c>
      <c r="AD10" s="16" t="s">
        <v>13</v>
      </c>
      <c r="AE10" s="16" t="s">
        <v>13</v>
      </c>
      <c r="AF10" s="16" t="s">
        <v>12</v>
      </c>
      <c r="AG10" s="16" t="s">
        <v>12</v>
      </c>
      <c r="AH10" s="16" t="s">
        <v>12</v>
      </c>
      <c r="AI10" s="16" t="s">
        <v>12</v>
      </c>
      <c r="AJ10" s="16" t="s">
        <v>13</v>
      </c>
      <c r="AK10" s="16" t="s">
        <v>13</v>
      </c>
      <c r="AL10" s="16" t="s">
        <v>12</v>
      </c>
      <c r="AM10" s="16" t="s">
        <v>12</v>
      </c>
      <c r="AN10" s="16" t="s">
        <v>12</v>
      </c>
      <c r="AO10" s="16" t="s">
        <v>12</v>
      </c>
      <c r="AP10" s="16" t="s">
        <v>13</v>
      </c>
      <c r="AQ10" s="16" t="s">
        <v>13</v>
      </c>
      <c r="AR10" s="16" t="s">
        <v>12</v>
      </c>
      <c r="AS10" s="16" t="s">
        <v>12</v>
      </c>
      <c r="AT10" s="16" t="s">
        <v>10</v>
      </c>
      <c r="AU10" s="16" t="s">
        <v>10</v>
      </c>
      <c r="AV10" s="16" t="s">
        <v>13</v>
      </c>
      <c r="AW10" s="16" t="s">
        <v>13</v>
      </c>
      <c r="AX10" s="16" t="s">
        <v>10</v>
      </c>
      <c r="AY10" s="16" t="s">
        <v>10</v>
      </c>
      <c r="AZ10" s="16" t="s">
        <v>15</v>
      </c>
      <c r="BA10" s="16" t="s">
        <v>10</v>
      </c>
      <c r="BB10" s="16" t="s">
        <v>10</v>
      </c>
      <c r="BC10" s="16" t="s">
        <v>11</v>
      </c>
      <c r="IE10" s="18"/>
      <c r="IF10" s="18"/>
      <c r="IG10" s="18"/>
      <c r="IH10" s="18"/>
      <c r="II10" s="18"/>
    </row>
    <row r="11" spans="1:243" s="17" customFormat="1" ht="60" customHeight="1">
      <c r="A11" s="16" t="s">
        <v>16</v>
      </c>
      <c r="B11" s="16" t="s">
        <v>17</v>
      </c>
      <c r="C11" s="16" t="s">
        <v>18</v>
      </c>
      <c r="D11" s="16" t="s">
        <v>19</v>
      </c>
      <c r="E11" s="16" t="s">
        <v>20</v>
      </c>
      <c r="F11" s="16" t="s">
        <v>60</v>
      </c>
      <c r="G11" s="16"/>
      <c r="H11" s="16"/>
      <c r="I11" s="16" t="s">
        <v>21</v>
      </c>
      <c r="J11" s="16" t="s">
        <v>22</v>
      </c>
      <c r="K11" s="16" t="s">
        <v>23</v>
      </c>
      <c r="L11" s="16" t="s">
        <v>24</v>
      </c>
      <c r="M11" s="19" t="s">
        <v>25</v>
      </c>
      <c r="N11" s="16" t="s">
        <v>26</v>
      </c>
      <c r="O11" s="16" t="s">
        <v>27</v>
      </c>
      <c r="P11" s="16" t="s">
        <v>28</v>
      </c>
      <c r="Q11" s="16" t="s">
        <v>29</v>
      </c>
      <c r="R11" s="16"/>
      <c r="S11" s="16"/>
      <c r="T11" s="16" t="s">
        <v>30</v>
      </c>
      <c r="U11" s="16" t="s">
        <v>31</v>
      </c>
      <c r="V11" s="16" t="s">
        <v>32</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65</v>
      </c>
      <c r="BB11" s="20" t="s">
        <v>33</v>
      </c>
      <c r="BC11" s="20" t="s">
        <v>34</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25" customFormat="1" ht="204" customHeight="1">
      <c r="A13" s="22">
        <v>1</v>
      </c>
      <c r="B13" s="65" t="s">
        <v>79</v>
      </c>
      <c r="C13" s="23" t="s">
        <v>37</v>
      </c>
      <c r="D13" s="27">
        <v>1559</v>
      </c>
      <c r="E13" s="62" t="s">
        <v>61</v>
      </c>
      <c r="F13" s="27">
        <v>417.1</v>
      </c>
      <c r="G13" s="28"/>
      <c r="H13" s="29"/>
      <c r="I13" s="27" t="s">
        <v>39</v>
      </c>
      <c r="J13" s="30">
        <f aca="true" t="shared" si="0" ref="J13:J19">IF(I13="Less(-)",-1,1)</f>
        <v>1</v>
      </c>
      <c r="K13" s="31" t="s">
        <v>40</v>
      </c>
      <c r="L13" s="31" t="s">
        <v>4</v>
      </c>
      <c r="M13" s="57"/>
      <c r="N13" s="28"/>
      <c r="O13" s="28"/>
      <c r="P13" s="32"/>
      <c r="Q13" s="28"/>
      <c r="R13" s="28"/>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f aca="true" t="shared" si="1" ref="BA13:BA19">total_amount_ba($B$2,$D$2,D13,F13,J13,K13,M13)</f>
        <v>650258.9</v>
      </c>
      <c r="BB13" s="35">
        <f aca="true" t="shared" si="2" ref="BB13:BB19">BA13+SUM(N13:AZ13)</f>
        <v>650258.9</v>
      </c>
      <c r="BC13" s="24" t="str">
        <f aca="true" t="shared" si="3" ref="BC13:BC19">SpellNumber(L13,BB13)</f>
        <v>INR  Six Lakh Fifty Thousand Two Hundred &amp; Fifty Eight  and Paise Ninety Only</v>
      </c>
      <c r="IA13" s="25">
        <v>1</v>
      </c>
      <c r="IB13" s="61" t="s">
        <v>80</v>
      </c>
      <c r="IC13" s="25" t="s">
        <v>37</v>
      </c>
      <c r="ID13" s="25">
        <v>1559</v>
      </c>
      <c r="IE13" s="26" t="s">
        <v>61</v>
      </c>
      <c r="IF13" s="26" t="s">
        <v>41</v>
      </c>
      <c r="IG13" s="26" t="s">
        <v>36</v>
      </c>
      <c r="IH13" s="26">
        <v>123.223</v>
      </c>
      <c r="II13" s="26" t="s">
        <v>38</v>
      </c>
    </row>
    <row r="14" spans="1:243" s="25" customFormat="1" ht="123" customHeight="1">
      <c r="A14" s="22">
        <v>2</v>
      </c>
      <c r="B14" s="64" t="s">
        <v>73</v>
      </c>
      <c r="C14" s="23" t="s">
        <v>42</v>
      </c>
      <c r="D14" s="27">
        <v>780</v>
      </c>
      <c r="E14" s="62" t="s">
        <v>61</v>
      </c>
      <c r="F14" s="27">
        <v>327.55</v>
      </c>
      <c r="G14" s="28"/>
      <c r="H14" s="28"/>
      <c r="I14" s="27" t="s">
        <v>39</v>
      </c>
      <c r="J14" s="30">
        <f t="shared" si="0"/>
        <v>1</v>
      </c>
      <c r="K14" s="31" t="s">
        <v>40</v>
      </c>
      <c r="L14" s="31" t="s">
        <v>4</v>
      </c>
      <c r="M14" s="58"/>
      <c r="N14" s="28"/>
      <c r="O14" s="28"/>
      <c r="P14" s="32"/>
      <c r="Q14" s="28"/>
      <c r="R14" s="28"/>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4">
        <f t="shared" si="1"/>
        <v>255489</v>
      </c>
      <c r="BB14" s="35">
        <f t="shared" si="2"/>
        <v>255489</v>
      </c>
      <c r="BC14" s="24" t="str">
        <f t="shared" si="3"/>
        <v>INR  Two Lakh Fifty Five Thousand Four Hundred &amp; Eighty Nine  Only</v>
      </c>
      <c r="IA14" s="25">
        <v>2</v>
      </c>
      <c r="IB14" s="61" t="s">
        <v>67</v>
      </c>
      <c r="IC14" s="25" t="s">
        <v>42</v>
      </c>
      <c r="ID14" s="25">
        <v>780</v>
      </c>
      <c r="IE14" s="26" t="s">
        <v>61</v>
      </c>
      <c r="IF14" s="26" t="s">
        <v>43</v>
      </c>
      <c r="IG14" s="26" t="s">
        <v>44</v>
      </c>
      <c r="IH14" s="26">
        <v>213</v>
      </c>
      <c r="II14" s="26" t="s">
        <v>38</v>
      </c>
    </row>
    <row r="15" spans="1:243" s="25" customFormat="1" ht="75" customHeight="1">
      <c r="A15" s="22">
        <v>3</v>
      </c>
      <c r="B15" s="66" t="s">
        <v>74</v>
      </c>
      <c r="C15" s="23" t="s">
        <v>45</v>
      </c>
      <c r="D15" s="27">
        <v>2</v>
      </c>
      <c r="E15" s="62" t="s">
        <v>63</v>
      </c>
      <c r="F15" s="27">
        <v>5481.95</v>
      </c>
      <c r="G15" s="28"/>
      <c r="H15" s="28"/>
      <c r="I15" s="27" t="s">
        <v>39</v>
      </c>
      <c r="J15" s="30">
        <f t="shared" si="0"/>
        <v>1</v>
      </c>
      <c r="K15" s="31" t="s">
        <v>40</v>
      </c>
      <c r="L15" s="31" t="s">
        <v>4</v>
      </c>
      <c r="M15" s="58"/>
      <c r="N15" s="28"/>
      <c r="O15" s="28"/>
      <c r="P15" s="32"/>
      <c r="Q15" s="28"/>
      <c r="R15" s="28"/>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f t="shared" si="1"/>
        <v>10963.9</v>
      </c>
      <c r="BB15" s="35">
        <f t="shared" si="2"/>
        <v>10963.9</v>
      </c>
      <c r="BC15" s="24" t="str">
        <f t="shared" si="3"/>
        <v>INR  Ten Thousand Nine Hundred &amp; Sixty Three  and Paise Ninety Only</v>
      </c>
      <c r="IA15" s="25">
        <v>3</v>
      </c>
      <c r="IB15" s="61" t="s">
        <v>71</v>
      </c>
      <c r="IC15" s="25" t="s">
        <v>45</v>
      </c>
      <c r="ID15" s="25">
        <v>2</v>
      </c>
      <c r="IE15" s="26" t="s">
        <v>63</v>
      </c>
      <c r="IF15" s="26" t="s">
        <v>35</v>
      </c>
      <c r="IG15" s="26" t="s">
        <v>46</v>
      </c>
      <c r="IH15" s="26">
        <v>10</v>
      </c>
      <c r="II15" s="26" t="s">
        <v>38</v>
      </c>
    </row>
    <row r="16" spans="1:243" s="25" customFormat="1" ht="61.5" customHeight="1">
      <c r="A16" s="22">
        <v>4</v>
      </c>
      <c r="B16" s="67" t="s">
        <v>75</v>
      </c>
      <c r="C16" s="23" t="s">
        <v>47</v>
      </c>
      <c r="D16" s="27">
        <v>144</v>
      </c>
      <c r="E16" s="62" t="s">
        <v>61</v>
      </c>
      <c r="F16" s="27">
        <v>22.4</v>
      </c>
      <c r="G16" s="28"/>
      <c r="H16" s="28"/>
      <c r="I16" s="27" t="s">
        <v>39</v>
      </c>
      <c r="J16" s="30">
        <f t="shared" si="0"/>
        <v>1</v>
      </c>
      <c r="K16" s="31" t="s">
        <v>40</v>
      </c>
      <c r="L16" s="31" t="s">
        <v>4</v>
      </c>
      <c r="M16" s="58"/>
      <c r="N16" s="28"/>
      <c r="O16" s="28"/>
      <c r="P16" s="32"/>
      <c r="Q16" s="28"/>
      <c r="R16" s="28"/>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f t="shared" si="1"/>
        <v>3225.6</v>
      </c>
      <c r="BB16" s="35">
        <f t="shared" si="2"/>
        <v>3225.6</v>
      </c>
      <c r="BC16" s="24" t="str">
        <f t="shared" si="3"/>
        <v>INR  Three Thousand Two Hundred &amp; Twenty Five  and Paise Sixty Only</v>
      </c>
      <c r="IA16" s="25">
        <v>4</v>
      </c>
      <c r="IB16" s="61" t="s">
        <v>64</v>
      </c>
      <c r="IC16" s="25" t="s">
        <v>47</v>
      </c>
      <c r="ID16" s="25">
        <v>144</v>
      </c>
      <c r="IE16" s="26" t="s">
        <v>61</v>
      </c>
      <c r="IF16" s="26" t="s">
        <v>48</v>
      </c>
      <c r="IG16" s="26" t="s">
        <v>49</v>
      </c>
      <c r="IH16" s="26">
        <v>10</v>
      </c>
      <c r="II16" s="26" t="s">
        <v>38</v>
      </c>
    </row>
    <row r="17" spans="1:243" s="25" customFormat="1" ht="47.25" customHeight="1">
      <c r="A17" s="22">
        <v>5</v>
      </c>
      <c r="B17" s="65" t="s">
        <v>76</v>
      </c>
      <c r="C17" s="23" t="s">
        <v>50</v>
      </c>
      <c r="D17" s="27">
        <v>144</v>
      </c>
      <c r="E17" s="62" t="s">
        <v>61</v>
      </c>
      <c r="F17" s="27">
        <v>168.25</v>
      </c>
      <c r="G17" s="28"/>
      <c r="H17" s="28"/>
      <c r="I17" s="27" t="s">
        <v>39</v>
      </c>
      <c r="J17" s="30">
        <f t="shared" si="0"/>
        <v>1</v>
      </c>
      <c r="K17" s="31" t="s">
        <v>40</v>
      </c>
      <c r="L17" s="31" t="s">
        <v>4</v>
      </c>
      <c r="M17" s="58"/>
      <c r="N17" s="28"/>
      <c r="O17" s="28"/>
      <c r="P17" s="32"/>
      <c r="Q17" s="28"/>
      <c r="R17" s="28"/>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f t="shared" si="1"/>
        <v>24228</v>
      </c>
      <c r="BB17" s="35">
        <f t="shared" si="2"/>
        <v>24228</v>
      </c>
      <c r="BC17" s="24" t="str">
        <f t="shared" si="3"/>
        <v>INR  Twenty Four Thousand Two Hundred &amp; Twenty Eight  Only</v>
      </c>
      <c r="IA17" s="25">
        <v>5</v>
      </c>
      <c r="IB17" s="61" t="s">
        <v>72</v>
      </c>
      <c r="IC17" s="25" t="s">
        <v>50</v>
      </c>
      <c r="ID17" s="25">
        <v>144</v>
      </c>
      <c r="IE17" s="26" t="s">
        <v>61</v>
      </c>
      <c r="IF17" s="26" t="s">
        <v>41</v>
      </c>
      <c r="IG17" s="26" t="s">
        <v>36</v>
      </c>
      <c r="IH17" s="26">
        <v>123.223</v>
      </c>
      <c r="II17" s="26" t="s">
        <v>38</v>
      </c>
    </row>
    <row r="18" spans="1:243" s="25" customFormat="1" ht="71.25" customHeight="1">
      <c r="A18" s="22">
        <v>6</v>
      </c>
      <c r="B18" s="65" t="s">
        <v>77</v>
      </c>
      <c r="C18" s="23" t="s">
        <v>51</v>
      </c>
      <c r="D18" s="27">
        <v>50</v>
      </c>
      <c r="E18" s="62" t="s">
        <v>61</v>
      </c>
      <c r="F18" s="27">
        <v>274.8</v>
      </c>
      <c r="G18" s="28"/>
      <c r="H18" s="28"/>
      <c r="I18" s="27" t="s">
        <v>39</v>
      </c>
      <c r="J18" s="30">
        <f t="shared" si="0"/>
        <v>1</v>
      </c>
      <c r="K18" s="31" t="s">
        <v>40</v>
      </c>
      <c r="L18" s="31" t="s">
        <v>4</v>
      </c>
      <c r="M18" s="58"/>
      <c r="N18" s="28"/>
      <c r="O18" s="28"/>
      <c r="P18" s="32"/>
      <c r="Q18" s="28"/>
      <c r="R18" s="28"/>
      <c r="S18" s="32"/>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6"/>
      <c r="AV18" s="33"/>
      <c r="AW18" s="33"/>
      <c r="AX18" s="33"/>
      <c r="AY18" s="33"/>
      <c r="AZ18" s="33"/>
      <c r="BA18" s="34">
        <f t="shared" si="1"/>
        <v>13740</v>
      </c>
      <c r="BB18" s="35">
        <f t="shared" si="2"/>
        <v>13740</v>
      </c>
      <c r="BC18" s="24" t="str">
        <f t="shared" si="3"/>
        <v>INR  Thirteen Thousand Seven Hundred &amp; Forty  Only</v>
      </c>
      <c r="IA18" s="25">
        <v>6</v>
      </c>
      <c r="IB18" s="61" t="s">
        <v>68</v>
      </c>
      <c r="IC18" s="25" t="s">
        <v>51</v>
      </c>
      <c r="ID18" s="25">
        <v>50</v>
      </c>
      <c r="IE18" s="26" t="s">
        <v>61</v>
      </c>
      <c r="IF18" s="26" t="s">
        <v>43</v>
      </c>
      <c r="IG18" s="26" t="s">
        <v>44</v>
      </c>
      <c r="IH18" s="26">
        <v>213</v>
      </c>
      <c r="II18" s="26" t="s">
        <v>38</v>
      </c>
    </row>
    <row r="19" spans="1:243" s="25" customFormat="1" ht="42.75" customHeight="1">
      <c r="A19" s="22">
        <v>7</v>
      </c>
      <c r="B19" s="64" t="s">
        <v>78</v>
      </c>
      <c r="C19" s="23" t="s">
        <v>52</v>
      </c>
      <c r="D19" s="27">
        <v>7</v>
      </c>
      <c r="E19" s="63" t="s">
        <v>66</v>
      </c>
      <c r="F19" s="27">
        <v>339</v>
      </c>
      <c r="G19" s="28"/>
      <c r="H19" s="28"/>
      <c r="I19" s="27" t="s">
        <v>39</v>
      </c>
      <c r="J19" s="30">
        <f t="shared" si="0"/>
        <v>1</v>
      </c>
      <c r="K19" s="31" t="s">
        <v>40</v>
      </c>
      <c r="L19" s="31" t="s">
        <v>4</v>
      </c>
      <c r="M19" s="58"/>
      <c r="N19" s="28"/>
      <c r="O19" s="28"/>
      <c r="P19" s="32"/>
      <c r="Q19" s="28"/>
      <c r="R19" s="28"/>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f t="shared" si="1"/>
        <v>2373</v>
      </c>
      <c r="BB19" s="35">
        <f t="shared" si="2"/>
        <v>2373</v>
      </c>
      <c r="BC19" s="24" t="str">
        <f t="shared" si="3"/>
        <v>INR  Two Thousand Three Hundred &amp; Seventy Three  Only</v>
      </c>
      <c r="IA19" s="25">
        <v>7</v>
      </c>
      <c r="IB19" s="61" t="s">
        <v>69</v>
      </c>
      <c r="IC19" s="25" t="s">
        <v>52</v>
      </c>
      <c r="ID19" s="25">
        <v>7</v>
      </c>
      <c r="IE19" s="26" t="s">
        <v>66</v>
      </c>
      <c r="IF19" s="26" t="s">
        <v>35</v>
      </c>
      <c r="IG19" s="26" t="s">
        <v>46</v>
      </c>
      <c r="IH19" s="26">
        <v>10</v>
      </c>
      <c r="II19" s="26" t="s">
        <v>38</v>
      </c>
    </row>
    <row r="20" spans="1:243" s="25" customFormat="1" ht="48" customHeight="1">
      <c r="A20" s="37" t="s">
        <v>54</v>
      </c>
      <c r="B20" s="38"/>
      <c r="C20" s="39"/>
      <c r="D20" s="40"/>
      <c r="E20" s="40"/>
      <c r="F20" s="40"/>
      <c r="G20" s="40"/>
      <c r="H20" s="41"/>
      <c r="I20" s="41"/>
      <c r="J20" s="41"/>
      <c r="K20" s="41"/>
      <c r="L20" s="42"/>
      <c r="BA20" s="43">
        <f>SUM(BA13:BA19)</f>
        <v>960278.4</v>
      </c>
      <c r="BB20" s="44">
        <f>SUM(BB13:BB19)</f>
        <v>960278.4</v>
      </c>
      <c r="BC20" s="24" t="str">
        <f>SpellNumber($E$2,BB20)</f>
        <v>INR  Nine Lakh Sixty Thousand Two Hundred &amp; Seventy Eight  and Paise Forty Only</v>
      </c>
      <c r="IE20" s="26">
        <v>4</v>
      </c>
      <c r="IF20" s="26" t="s">
        <v>43</v>
      </c>
      <c r="IG20" s="26" t="s">
        <v>53</v>
      </c>
      <c r="IH20" s="26">
        <v>10</v>
      </c>
      <c r="II20" s="26" t="s">
        <v>38</v>
      </c>
    </row>
    <row r="21" spans="1:243" s="53" customFormat="1" ht="18">
      <c r="A21" s="38" t="s">
        <v>55</v>
      </c>
      <c r="B21" s="45"/>
      <c r="C21" s="46"/>
      <c r="D21" s="47"/>
      <c r="E21" s="59" t="s">
        <v>58</v>
      </c>
      <c r="F21" s="60"/>
      <c r="G21" s="48"/>
      <c r="H21" s="49"/>
      <c r="I21" s="49"/>
      <c r="J21" s="49"/>
      <c r="K21" s="50"/>
      <c r="L21" s="51"/>
      <c r="M21" s="52"/>
      <c r="O21" s="25"/>
      <c r="P21" s="25"/>
      <c r="Q21" s="25"/>
      <c r="R21" s="25"/>
      <c r="S21" s="25"/>
      <c r="BA21" s="54">
        <f>IF(ISBLANK(F21),0,IF(E21="Excess (+)",ROUND(BA20+(BA20*F21),2),IF(E21="Less (-)",ROUND(BA20+(BA20*F21*(-1)),2),IF(E21="At Par",BA20,0))))</f>
        <v>0</v>
      </c>
      <c r="BB21" s="55">
        <f>ROUND(BA21,0)</f>
        <v>0</v>
      </c>
      <c r="BC21" s="24" t="str">
        <f>SpellNumber($E$2,BB21)</f>
        <v>INR Zero Only</v>
      </c>
      <c r="IE21" s="56"/>
      <c r="IF21" s="56"/>
      <c r="IG21" s="56"/>
      <c r="IH21" s="56"/>
      <c r="II21" s="56"/>
    </row>
    <row r="22" spans="1:243" s="53" customFormat="1" ht="18">
      <c r="A22" s="37" t="s">
        <v>56</v>
      </c>
      <c r="B22" s="37"/>
      <c r="C22" s="69" t="str">
        <f>SpellNumber($E$2,BB21)</f>
        <v>INR Zero Only</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IE22" s="56"/>
      <c r="IF22" s="56"/>
      <c r="IG22" s="56"/>
      <c r="IH22" s="56"/>
      <c r="II22" s="56"/>
    </row>
  </sheetData>
  <sheetProtection password="EEC8" sheet="1"/>
  <mergeCells count="8">
    <mergeCell ref="A9:BC9"/>
    <mergeCell ref="C22:BC22"/>
    <mergeCell ref="A1:L1"/>
    <mergeCell ref="A4:BC4"/>
    <mergeCell ref="A5:BC5"/>
    <mergeCell ref="A6:BC6"/>
    <mergeCell ref="A7:BC7"/>
    <mergeCell ref="B8:BC8"/>
  </mergeCells>
  <dataValidations count="20">
    <dataValidation type="list" allowBlank="1" showErrorMessage="1" sqref="E21">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allowBlank="1" showInputMessage="1" showErrorMessage="1" promptTitle="Item Description" prompt="Please enter Item Description in text" sqref="B18:B19">
      <formula1>0</formula1>
      <formula2>0</formula2>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
      <formula1>IF(E21="Select",-1,IF(E21="At Par",0,0))</formula1>
      <formula2>IF(E21="Select",-1,IF(E21="At Par",0,0.99))</formula2>
    </dataValidation>
    <dataValidation type="list" allowBlank="1" showInputMessage="1" showErrorMessage="1" sqref="L19 L17 L13 L14 L15 L16 L18">
      <formula1>"INR"</formula1>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list" allowBlank="1" showErrorMessage="1" sqref="K13:K19">
      <formula1>"Partial Conversion,Full Conversion"</formula1>
      <formula2>0</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ErrorMessage="1" errorTitle="Invalid Entry" error="Only Numeric Values are allowed. " sqref="A13:A19">
      <formula1>0</formula1>
      <formula2>999999999999999</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57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2021-02-12T12:07:24Z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