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<sst xmlns="http://schemas.openxmlformats.org/spreadsheetml/2006/main" count="126" uniqueCount="61">
  <si>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</si>
  <si>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</si>
  <si>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</si>
  <si>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</si>
  <si>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</si>
  <si>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</si>
  <si>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</si>
  <si>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</si>
  <si>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</si>
  <si>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</si>
  <si>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</si>
  <si>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</si>
  <si>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</si>
  <si>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</si>
  <si>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</si>
  <si>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</si>
  <si>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</si>
  <si>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</si>
  <si>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</si>
  <si>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</si>
  <si>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</si>
  <si>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</si>
  <si>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</si>
  <si>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</si>
  <si>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</si>
  <si>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</si>
  <si>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</si>
  <si>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</si>
  <si>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</si>
  <si>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</si>
  <si>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</si>
  <si>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</si>
  <si>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</si>
  <si>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</si>
  <si>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</si>
  <si>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</si>
  <si>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</si>
  <si>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</si>
  <si>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</si>
  <si>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</si>
  <si>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</si>
  <si>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</si>
  <si>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</si>
  <si>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</si>
  <si>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</si>
  <si>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</si>
  <si>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</si>
  <si>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</si>
  <si>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</si>
  <si>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</si>
  <si>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</si>
  <si>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</si>
  <si>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</si>
  <si>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Tender Inviting Authority: Dr. Rakesh Kumar Singh, PI, Department of Physics, IIT(BHU), Varanasi.</t>
  </si>
  <si>
    <t>Name of Work: Supply of Optical Table with Vibration Isolation and Mechanical element (Beam Steering and mounts) in the Department of Physics,  IIT(BHU), Varanasi.</t>
  </si>
  <si>
    <t>Contract No:  IIT(BHU)/Physics/RKS/21-22/66, Dated 18.11.2021</t>
  </si>
  <si>
    <t>item2</t>
  </si>
  <si>
    <r>
      <rPr>
        <b/>
        <sz val="14"/>
        <color indexed="8"/>
        <rFont val="Times New Roman"/>
        <family val="1"/>
      </rPr>
      <t>Optical Table with Vibration Isolation</t>
    </r>
    <r>
      <rPr>
        <sz val="14"/>
        <color indexed="8"/>
        <rFont val="Times New Roman"/>
        <family val="1"/>
      </rPr>
      <t xml:space="preserve">  (As per Technical specification given in Annexure-1 of Tender Document)</t>
    </r>
  </si>
  <si>
    <r>
      <rPr>
        <b/>
        <sz val="14"/>
        <color indexed="8"/>
        <rFont val="Times New Roman"/>
        <family val="1"/>
      </rPr>
      <t>Mechanical element (Beam Steering and mounts)</t>
    </r>
    <r>
      <rPr>
        <sz val="14"/>
        <color indexed="8"/>
        <rFont val="Times New Roman"/>
        <family val="1"/>
      </rPr>
      <t xml:space="preserve">  (As per Technical specification given in Annexure-1 of Tender Document)</t>
    </r>
  </si>
  <si>
    <t>Optical Table with Vibration Isolation  (As per Technical specification given in Annexure-1 of Tender Document)</t>
  </si>
  <si>
    <t>Mechanical element (Beam Steering and mounts)  (As per Technical specification given in Annexure-1 of Tender Document)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</si>
</sst>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80" zoomScaleNormal="80" zoomScalePageLayoutView="0" workbookViewId="0" topLeftCell="A1">
      <selection activeCell="BB16" sqref="BB1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53</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68.25"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59</v>
      </c>
      <c r="IC14" s="39" t="s">
        <v>25</v>
      </c>
      <c r="ID14" s="39">
        <v>1</v>
      </c>
      <c r="IE14" s="40" t="s">
        <v>52</v>
      </c>
      <c r="IF14" s="40" t="s">
        <v>30</v>
      </c>
      <c r="IG14" s="40" t="s">
        <v>25</v>
      </c>
      <c r="IH14" s="40">
        <v>123.223</v>
      </c>
      <c r="II14" s="40" t="s">
        <v>27</v>
      </c>
    </row>
    <row r="15" spans="1:243" s="39" customFormat="1" ht="68.25" customHeight="1">
      <c r="A15" s="25">
        <v>1.02</v>
      </c>
      <c r="B15" s="67" t="s">
        <v>58</v>
      </c>
      <c r="C15" s="65" t="s">
        <v>56</v>
      </c>
      <c r="D15" s="64">
        <v>4</v>
      </c>
      <c r="E15" s="73" t="s">
        <v>52</v>
      </c>
      <c r="F15" s="74">
        <v>1350000</v>
      </c>
      <c r="G15" s="75"/>
      <c r="H15" s="76"/>
      <c r="I15" s="74" t="s">
        <v>28</v>
      </c>
      <c r="J15" s="77">
        <f>IF(I15="Less(-)",-1,1)</f>
        <v>1</v>
      </c>
      <c r="K15" s="75" t="s">
        <v>29</v>
      </c>
      <c r="L15" s="75" t="s">
        <v>4</v>
      </c>
      <c r="M15" s="78"/>
      <c r="N15" s="79"/>
      <c r="O15" s="75">
        <f>(M15*N15%)*D15</f>
        <v>0</v>
      </c>
      <c r="P15" s="69"/>
      <c r="Q15" s="79"/>
      <c r="R15" s="75"/>
      <c r="S15" s="70"/>
      <c r="T15" s="71"/>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80">
        <f>total_amount_ba($B$2,$D$2,D15,F15,J15,K15,M15)*D15</f>
        <v>0</v>
      </c>
      <c r="BB15" s="81">
        <f>BA15+SUM(O15:AZ15)</f>
        <v>0</v>
      </c>
      <c r="BC15" s="38" t="str">
        <f>SpellNumber(L15,BB15)</f>
        <v>INR Zero Only</v>
      </c>
      <c r="IA15" s="39">
        <v>1.02</v>
      </c>
      <c r="IB15" s="66" t="s">
        <v>60</v>
      </c>
      <c r="IC15" s="39" t="s">
        <v>56</v>
      </c>
      <c r="ID15" s="39">
        <v>4</v>
      </c>
      <c r="IE15" s="40" t="s">
        <v>52</v>
      </c>
      <c r="IF15" s="40" t="s">
        <v>30</v>
      </c>
      <c r="IG15" s="40" t="s">
        <v>25</v>
      </c>
      <c r="IH15" s="40">
        <v>123.223</v>
      </c>
      <c r="II15" s="40" t="s">
        <v>27</v>
      </c>
    </row>
    <row r="16" spans="1:243" s="39" customFormat="1" ht="42" customHeight="1">
      <c r="A16" s="41" t="s">
        <v>32</v>
      </c>
      <c r="B16" s="63"/>
      <c r="C16" s="43"/>
      <c r="D16" s="44"/>
      <c r="E16" s="44"/>
      <c r="F16" s="44"/>
      <c r="G16" s="44"/>
      <c r="H16" s="45"/>
      <c r="I16" s="45"/>
      <c r="J16" s="45"/>
      <c r="K16" s="45"/>
      <c r="L16" s="46"/>
      <c r="BA16" s="47">
        <f>SUM(BA13:BA15)</f>
        <v>0</v>
      </c>
      <c r="BB16" s="47">
        <f>SUM(BB13:BB15)</f>
        <v>0</v>
      </c>
      <c r="BC16" s="38" t="str">
        <f>SpellNumber($E$2,BB16)</f>
        <v>INR Zero Only</v>
      </c>
      <c r="IE16" s="40">
        <v>4</v>
      </c>
      <c r="IF16" s="40" t="s">
        <v>31</v>
      </c>
      <c r="IG16" s="40" t="s">
        <v>33</v>
      </c>
      <c r="IH16" s="40">
        <v>10</v>
      </c>
      <c r="II16" s="40" t="s">
        <v>27</v>
      </c>
    </row>
    <row r="17" spans="1:243" s="56" customFormat="1" ht="12.75" customHeight="1" hidden="1">
      <c r="A17" s="42" t="s">
        <v>34</v>
      </c>
      <c r="B17" s="48"/>
      <c r="C17" s="49"/>
      <c r="D17" s="50"/>
      <c r="E17" s="61" t="s">
        <v>35</v>
      </c>
      <c r="F17" s="62"/>
      <c r="G17" s="51"/>
      <c r="H17" s="52"/>
      <c r="I17" s="52"/>
      <c r="J17" s="52"/>
      <c r="K17" s="53"/>
      <c r="L17" s="54"/>
      <c r="M17" s="55" t="s">
        <v>36</v>
      </c>
      <c r="O17" s="39"/>
      <c r="P17" s="39"/>
      <c r="Q17" s="39"/>
      <c r="R17" s="39"/>
      <c r="S17" s="39"/>
      <c r="BA17" s="57">
        <f>IF(ISBLANK(F17),0,IF(E17="Excess (+)",ROUND(BA16+(BA16*F17),2),IF(E17="Less (-)",ROUND(BA16+(BA16*F17*(-1)),2),0)))</f>
        <v>0</v>
      </c>
      <c r="BB17" s="58">
        <f>ROUND(BA17,0)</f>
        <v>0</v>
      </c>
      <c r="BC17" s="59" t="str">
        <f>SpellNumber(L17,BB17)</f>
        <v> Zero Only</v>
      </c>
      <c r="IE17" s="60"/>
      <c r="IF17" s="60"/>
      <c r="IG17" s="60"/>
      <c r="IH17" s="60"/>
      <c r="II17" s="60"/>
    </row>
    <row r="18" spans="1:243" s="56" customFormat="1" ht="43.5" customHeight="1">
      <c r="A18" s="41" t="s">
        <v>37</v>
      </c>
      <c r="B18" s="41"/>
      <c r="C18" s="83" t="str">
        <f>SpellNumber($E$2,BB16)</f>
        <v>INR Zero Only</v>
      </c>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IE18" s="60"/>
      <c r="IF18" s="60"/>
      <c r="IG18" s="60"/>
      <c r="IH18" s="60"/>
      <c r="II18" s="60"/>
    </row>
    <row r="19" ht="15"/>
    <row r="20" ht="15"/>
    <row r="21" ht="15"/>
    <row r="23" ht="15"/>
  </sheetData>
  <sheetProtection password="AB4C" sheet="1"/>
  <mergeCells count="8">
    <mergeCell ref="A9:BC9"/>
    <mergeCell ref="C18:BC18"/>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decimal" allowBlank="1" showErrorMessage="1" errorTitle="Invalid Entry" error="Only Numeric Values are allowed. " sqref="A13:A15">
      <formula1>0</formula1>
      <formula2>999999999999999</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D13:D15">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5">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5">
      <formula1>0</formula1>
      <formula2>999999999999999</formula2>
    </dataValidation>
    <dataValidation type="list" allowBlank="1" showInputMessage="1" showErrorMessage="1" sqref="L13 L15 L14">
      <formula1>"INR"</formula1>
    </dataValidation>
    <dataValidation type="decimal" allowBlank="1" showInputMessage="1" showErrorMessage="1" promptTitle="GST Pertentage" prompt="Please enter GST Pertentage for this item. " errorTitle="Invaid Entry" error="Only Numeric Values are allowed. " sqref="N14:N15">
      <formula1>0</formula1>
      <formula2>999999999999999</formula2>
    </dataValidation>
    <dataValidation type="decimal" allowBlank="1" showInputMessage="1" showErrorMessage="1" promptTitle="GST Amount" prompt="GST Amount in Rupees for this item. " errorTitle="Invaid Entry" error="Only Numeric Values are allowed. " sqref="O14:O15">
      <formula1>0</formula1>
      <formula2>999999999999999</formula2>
    </dataValidation>
    <dataValidation allowBlank="1" showInputMessage="1" showErrorMessage="1" promptTitle="Freight Charges" prompt="Please enter Freight Charges (Uploading and stacking) in Rupees for this item, if any." sqref="P14:P15"/>
    <dataValidation type="decimal" allowBlank="1" showInputMessage="1" showErrorMessage="1" promptTitle="Any other Taxes/Duties/Levies" prompt="Please enter any other Taxes/Duties/Levies in Rupees for this item, if any." errorTitle="Invaid Entry" error="Only Numeric Values are allowed. " sqref="Q14:Q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2021-11-23T11:51:19Z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