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<sst xmlns="http://schemas.openxmlformats.org/spreadsheetml/2006/main" count="404" uniqueCount="140">
  <si>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</si>
  <si>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</si>
  <si>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</si>
  <si>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</si>
  <si>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</si>
  <si>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</si>
  <si>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</si>
  <si>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</si>
  <si>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</si>
  <si>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</si>
  <si>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</si>
  <si>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</si>
  <si>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</si>
  <si>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</si>
  <si>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</si>
  <si>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</si>
  <si>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</si>
  <si>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</si>
  <si>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</si>
  <si>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</si>
  <si>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</si>
  <si>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</si>
  <si>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</si>
  <si>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</si>
  <si>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</si>
  <si>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</si>
  <si>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</si>
  <si>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</si>
  <si>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</si>
  <si>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</si>
  <si>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</si>
  <si>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</si>
  <si>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</si>
  <si>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</si>
  <si>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</si>
  <si>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</si>
  <si>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</si>
  <si>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</si>
  <si>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</si>
  <si>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</si>
  <si>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</si>
  <si>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</si>
  <si>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</si>
  <si>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</si>
  <si>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</si>
  <si>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</si>
  <si>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</si>
  <si>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</si>
  <si>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</si>
  <si>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</si>
  <si>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</si>
  <si>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</si>
  <si>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</si>
  <si>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</si>
  <si>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</si>
  <si>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</si>
  <si>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</si>
  <si>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</si>
  <si>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</si>
  <si>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</si>
  <si>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</si>
  <si>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</si>
  <si>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</si>
  <si>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</si>
  <si>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</si>
  <si>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</si>
  <si>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</si>
  <si>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</si>
  <si>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</si>
  <si>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</si>
  <si>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</si>
  <si>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</si>
  <si>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</si>
  <si>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cum</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</si>
  <si>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</si>
  <si>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</si>
  <si>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</si>
  <si>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</si>
  <si>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</si>
  <si>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</si>
  <si>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</si>
  <si>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</si>
  <si>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r>
      <t xml:space="preserve">TOTAL AMOUNT  With Taxes
           in
     </t>
    </r>
    <r>
      <rPr>
        <b/>
        <sz val="11"/>
        <color indexed="10"/>
        <rFont val="Arial"/>
        <family val="2"/>
      </rPr>
      <t xml:space="preserve"> Rs.      P</t>
    </r>
  </si>
  <si>
    <t>Dismantling stone slab flooring laid in cement mortar including stacking of serviceable material and disposal of unserviceable material within 50 metres lead. (15.25)</t>
  </si>
  <si>
    <t>Dismantling tile work in floors and roofs laid in cement mortar including stacking material within 50 metres lead.
 For thickness of tiles 10 mm to 25 mm  (15.23.1)</t>
  </si>
  <si>
    <t>Demolishing brick work manually/ by mechanical means including stacking of serviceable material and disposal of unserviceable material within 50 metres lead as per direction of Engineer-in-charge.
 In cement mortar (15.7.4)</t>
  </si>
  <si>
    <t>Dismantling doors, windows and clerestory windows (steel or wood) shutter including chowkhats, architrave, holdfasts etc. complete and stacking within 50 metres lead 
Of area 3 sq. metres and below (15.12.1)</t>
  </si>
  <si>
    <t>Demolishing R.B. work manually/ by mechanical means including stacking of steel bars and disposal of unserviceable material within 50 metres lead as per direction of Engineer-in- charge.(15.4)</t>
  </si>
  <si>
    <t>Dismantling old plaster or skirting raking out joints and cleaning the surface for plaster including disposal of rubbish to the dumping ground within 50 metres lead.(15.56)</t>
  </si>
  <si>
    <t>(B) "1:2:4 (1 cement : 2 coarse sand (zone-III) : 4 graded stone aggregate 20 mm nominal size). (4.1.3 )</t>
  </si>
  <si>
    <t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</si>
  <si>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Steel reinforcement for R.C.C. work including straightening, cutting, bending, placing in position and binding all complete above plinth level.
Thermo-Mechanically Treated bars of grade Fe-500 D or more. (5.22A.6)</t>
  </si>
  <si>
    <t xml:space="preserve">Brick work with common burnt clay F.P.S. (non modular) bricks of class designation 7.5 in superstructure above plinth level up to floor V level in all shapes and sizes in :
In gratings, frames, guard bar, ladder, railings, brackets, gates and similar works (6.4.2)
</t>
  </si>
  <si>
    <t xml:space="preserve"> 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(10.16.1)
</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</si>
  <si>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
</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</si>
  <si>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
 Size of Tile 600x600 mm   (11.41.2)</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</si>
  <si>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3.3kg/sqm including grouting the joint with white cement &amp; matching pigments etc. complete.
 Size of Tile 600x600 mm   (11.46.2)</t>
  </si>
  <si>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600x600 mm     (11.49.2)</t>
  </si>
  <si>
    <t>kg</t>
  </si>
  <si>
    <t>Trip</t>
  </si>
  <si>
    <t>BI01010001010000000000000515BI0100001124</t>
  </si>
  <si>
    <t>15 mm cement plaster on rough side of single or half brick wall of mix:
1:6 (1 cement: 6 coarse sand) (13.5.2)</t>
  </si>
  <si>
    <t>xx</t>
  </si>
  <si>
    <t>Taking out doors, windows and clerestory window shutters (steel or wood) including stacking within 50 metres lead :
Of area 3 sq. metres and below  (15.13.1)</t>
  </si>
  <si>
    <t>Dismantling wood work in frames, trusses, purlins and rafters up to 10 metres span and 5 metres height including stacking the material within 50 metres lead :
 Of sectional area 40 square centimetres and above (15.14.1)</t>
  </si>
  <si>
    <t>Demolishing cement concrete manually/ by mechanical means including disposal of material within 50 metres lead as per direction of Engineer - in - charge.
(A) Nominal concrete 1:3:6 or richer mix (i/c equivalent design mix) (15.2.1)</t>
  </si>
  <si>
    <t>(B) Nominal concrete 1:4:8 or leaner mix (i/c equivalent design mix)  (15.2.2)</t>
  </si>
  <si>
    <t xml:space="preserve"> Providing and laying in position cement concrete of specified grade excluding the cost of centering and shuttering - All work up to plinth level :
 (A) 1:4:8 (1 Cement : 4 coarse sand (zone-III) : 8 graded stone aggregate 40 mm nominal size) (4.1.8 )</t>
  </si>
  <si>
    <t>Centering and shuttering including strutting, propping etc. and removal of form for all heights :
 Lintels, beams, plinth beams, girders, bressumers and cantilevers. with water proof ply 12 mm thick  (5.9.21)</t>
  </si>
  <si>
    <t>Half brick masonry with common burnt clay F.P.S. (non modular) bricks of class designation 7.5 in superstructure above plinth level up to floor V level.
Cement mortar 1:4 (1 cement :4 coarse sand)  (6.13.2)</t>
  </si>
  <si>
    <t xml:space="preserve"> 12 mm cement plaster of mix :
 1:6 (1 cement: 6 coarse sand)   (13.4.2)</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</si>
  <si>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</si>
  <si>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 xml:space="preserve">Demolishing cement concrete manually / by mechanical means and disposal of material within 50 metres lead as per direction of Engineer in charge.           
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</si>
  <si>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In cement mortar   (15.7.4)     </t>
  </si>
  <si>
    <t>Providing and fixing on wall face unplasticised - Rigid PVC rain water pipes conforming to IS : 13592 Type A including jointing with seal ring conforming to  IS : 5382 leaving 10 mm gap for thermal expansion.  (i) Single socketed pipes
110 mm diameter (12.41.2)</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</si>
  <si>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 (2.8.1)</t>
  </si>
  <si>
    <t>Providing and laying in position cement concrete of specified grade excluding the cost of centering and shuttering - All work upto plinth level 
(a) 1:4:8 (1 Cement : 4 coarse sand : 8 graded stone  aggregate 40 mm nominal size) (4.1.8)</t>
  </si>
  <si>
    <r>
      <rPr>
        <b/>
        <sz val="10"/>
        <rFont val="Times New Roman"/>
        <family val="1"/>
      </rPr>
      <t>(b)</t>
    </r>
    <r>
      <rPr>
        <sz val="10"/>
        <rFont val="Times New Roman"/>
        <family val="1"/>
      </rPr>
      <t xml:space="preserve"> 1:2:4 (1 Cement : 2 coarse sand : 4 graded stone  aggregate 20 mm nominal size) </t>
    </r>
    <r>
      <rPr>
        <b/>
        <sz val="10"/>
        <rFont val="Times New Roman"/>
        <family val="1"/>
      </rPr>
      <t>(4.1.3)</t>
    </r>
  </si>
  <si>
    <t>Brick work with common burnt clay F.P.S. (non modular) bricks of class designation 7.5 in  foundation and plinth in :
Cement mortar 1:6 (1 cement : 6 coarse sand) (6.1.2)</t>
  </si>
  <si>
    <t>Providing and laying in position specified grade of reinforced cement concrete excluding the cost of centering, shuttering, finishing and reinforcement - All work upto plinth level
1:1.5:3 (1 Cement : 1.5 coarse sand : 3 graded stone aggregate 20 mm nominal size) (5.1.2)</t>
  </si>
  <si>
    <t>Reinforcement for R.C.C. work including straightening, cutting, bending, placing in position and binding all complete . 
Thermo-Mechanically Treated bars. (5.22.6)</t>
  </si>
  <si>
    <t>Centering and shuttering including strutting, propping etc. and  removal of form for:
(a) Columns, Pillars, Piers, Abutments, Posts and Struts  (5.9.6)</t>
  </si>
  <si>
    <r>
      <t xml:space="preserve">(b) Lintels, beams, plinth beams, girders, bressumers and
cantilevers with water proof ply 12 mm thick  </t>
    </r>
    <r>
      <rPr>
        <b/>
        <sz val="10"/>
        <rFont val="Times New Roman"/>
        <family val="1"/>
      </rPr>
      <t>(5.9.21)</t>
    </r>
  </si>
  <si>
    <t>Providing and fixing G.I. pipes complete with G.I. fittings and clamps,including cutting and making good the walls etc.
Internal work - exposed on wall 
50mm dia. nominal bore (18.10.6)</t>
  </si>
  <si>
    <r>
      <t xml:space="preserve">Structural steel work riveted or bolted or welded in built up sections, trusses and framed work, including cutting, hoisting, fixing in position and applying a priming coat of approved steel primer all complete: </t>
    </r>
    <r>
      <rPr>
        <b/>
        <sz val="10"/>
        <rFont val="Times New Roman"/>
        <family val="1"/>
      </rPr>
      <t>(10.2)</t>
    </r>
  </si>
  <si>
    <t>Steel work welded in built up sections/framed work including cutting hoisting, fixing in position and applying a priming coat of approved steel primer using structural steel etc.as required. 
In gratings, frames, guard bar, ladders, railings, brackets, gates &amp; similar works. (10.25.2)</t>
  </si>
  <si>
    <t>Providing and fixin GI  chain link fabric fencing of required width in mesh size 50x50mm including strengthening with 2mm dia wire or nuts, bolts and washers as required complete as per the direction of Engineer-in-charge.
Made of G.I. wire of dia 4mm. (16.70.1)</t>
  </si>
  <si>
    <t xml:space="preserve">12 mm cement plaster of mix : 
1:6 (1 cement : 6 coarse sand)   (13.4.2)    </t>
  </si>
  <si>
    <t xml:space="preserve">15 mm cement plaster on rough side of single or half brick wall  of mix :                       
1:6 (1 cement : 6 coarse sand) (13.5.2)  </t>
  </si>
  <si>
    <t xml:space="preserve">Painting with aluminium paint of approved brand and manufacture to give an even shade .   
Two or more coats on new work (13.63.1)                                    </t>
  </si>
  <si>
    <t>Finishing walls with Acrylic Smooth exterior paint of required shade 
New work (Two or more coat applied @ 1.67 ltr/10 sqm over and including priming coat of exterior primer applied @2.20kg/ 10 sqm) (13.46.1)</t>
  </si>
  <si>
    <r>
      <t xml:space="preserve">Cement concrete pavement with 1:2:4 (1 cement : 2 coarse sand : 4  graded  stone aggregate 20mm nominal size) including finishing  complete. </t>
    </r>
    <r>
      <rPr>
        <b/>
        <sz val="10"/>
        <rFont val="Times New Roman"/>
        <family val="1"/>
      </rPr>
      <t>(11.7)</t>
    </r>
  </si>
  <si>
    <t>Brick on edge flooring with bricks of class designation 7.5 on a bed of 12 mm cement mortar, including filling the joints with same mortar, with common burnt clay non modular bricks:
1:6 (1cement : 6 coarse sand) (11.1.2)</t>
  </si>
  <si>
    <r>
      <t>Dry brick on edge flooring in required pattern with bricks of class designation 7.5 on a bed of 12 mm mud mortar, including filling joints with Jamuna sand, with common burnt clay non modular bricks.</t>
    </r>
    <r>
      <rPr>
        <b/>
        <sz val="10"/>
        <rFont val="Times New Roman"/>
        <family val="1"/>
      </rPr>
      <t>(11.2)</t>
    </r>
  </si>
  <si>
    <t>Earth work in surface excavation not exceeding 30 cm in depth but exceeding 1.5 m in width as well as 10 sqm on plan including getting out and disposal of excavated earth upto 50 m and lift upto 1.5 m, as directed by Engineer-in- Charge:
All kinds of soil (2.1.1)</t>
  </si>
  <si>
    <r>
      <t xml:space="preserve">Supplying and filling in plinth with sand under floors, including watering, ramming, consolidating and dressing complete. </t>
    </r>
    <r>
      <rPr>
        <b/>
        <sz val="10"/>
        <rFont val="Times New Roman"/>
        <family val="1"/>
      </rPr>
      <t>(2.27)</t>
    </r>
  </si>
  <si>
    <r>
      <t xml:space="preserve">Cartage of Malba </t>
    </r>
    <r>
      <rPr>
        <b/>
        <sz val="10"/>
        <rFont val="Times New Roman"/>
        <family val="1"/>
      </rPr>
      <t>(Approved Rate)</t>
    </r>
  </si>
  <si>
    <t>meter</t>
  </si>
  <si>
    <t>Name of Work:  Construction of chain-link fencing 5’ height above brick work and c/o Pathway in west side of Guest house, IIT(BHU).</t>
  </si>
  <si>
    <t>Contract No:   IIT(BHU)/IWD/ dated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</si>
</sst>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5"/>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0" borderId="21" xfId="0" applyFont="1" applyFill="1" applyBorder="1" applyAlignment="1">
      <alignment horizontal="center" vertical="center" wrapText="1"/>
    </xf>
    <xf numFmtId="0" fontId="4" fillId="0" borderId="13" xfId="56" applyNumberFormat="1" applyFont="1" applyFill="1" applyBorder="1" applyAlignment="1">
      <alignment horizontal="center" vertical="center"/>
      <protection/>
    </xf>
    <xf numFmtId="0" fontId="26" fillId="0" borderId="22" xfId="0" applyFont="1" applyBorder="1" applyAlignment="1">
      <alignment horizontal="justify" vertical="top" wrapText="1"/>
    </xf>
    <xf numFmtId="0" fontId="26" fillId="0" borderId="22" xfId="0" applyFont="1" applyBorder="1" applyAlignment="1">
      <alignment horizontal="justify" vertical="top" wrapText="1" shrinkToFit="1"/>
    </xf>
    <xf numFmtId="0" fontId="26" fillId="0" borderId="23" xfId="0" applyFont="1" applyBorder="1" applyAlignment="1">
      <alignment horizontal="justify" vertical="top" wrapText="1" shrinkToFit="1"/>
    </xf>
    <xf numFmtId="0" fontId="26" fillId="0" borderId="0" xfId="0" applyFont="1" applyBorder="1" applyAlignment="1">
      <alignment horizontal="justify" vertical="top" wrapText="1"/>
    </xf>
    <xf numFmtId="0" fontId="26" fillId="0" borderId="21" xfId="0" applyFont="1" applyBorder="1" applyAlignment="1">
      <alignment horizontal="justify" vertical="top" wrapText="1"/>
    </xf>
    <xf numFmtId="2" fontId="26" fillId="0" borderId="23" xfId="0" applyNumberFormat="1" applyFont="1" applyBorder="1" applyAlignment="1">
      <alignment horizontal="right" wrapText="1"/>
    </xf>
    <xf numFmtId="2" fontId="26" fillId="0" borderId="24" xfId="0" applyNumberFormat="1" applyFont="1" applyBorder="1" applyAlignment="1">
      <alignment horizontal="right" wrapText="1" shrinkToFit="1"/>
    </xf>
    <xf numFmtId="2" fontId="26" fillId="0" borderId="23" xfId="0" applyNumberFormat="1" applyFont="1" applyBorder="1" applyAlignment="1">
      <alignment horizontal="right" wrapText="1" shrinkToFit="1"/>
    </xf>
    <xf numFmtId="2" fontId="26" fillId="0" borderId="21" xfId="0" applyNumberFormat="1" applyFont="1" applyBorder="1" applyAlignment="1">
      <alignment horizontal="right" wrapText="1"/>
    </xf>
    <xf numFmtId="2" fontId="26" fillId="0" borderId="23" xfId="0" applyNumberFormat="1" applyFont="1" applyFill="1" applyBorder="1" applyAlignment="1">
      <alignment horizontal="right"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5"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1"/>
  <sheetViews>
    <sheetView showGridLines="0" zoomScale="70" zoomScaleNormal="70" zoomScalePageLayoutView="0" workbookViewId="0" topLeftCell="A1">
      <selection activeCell="BE14" sqref="BE1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3" t="str">
        <f>B2&amp;" BoQ"</f>
        <v>Percentage BoQ</v>
      </c>
      <c r="B1" s="93"/>
      <c r="C1" s="93"/>
      <c r="D1" s="93"/>
      <c r="E1" s="93"/>
      <c r="F1" s="93"/>
      <c r="G1" s="93"/>
      <c r="H1" s="93"/>
      <c r="I1" s="93"/>
      <c r="J1" s="93"/>
      <c r="K1" s="93"/>
      <c r="L1" s="93"/>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94" t="s">
        <v>72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10"/>
      <c r="IF4" s="10"/>
      <c r="IG4" s="10"/>
      <c r="IH4" s="10"/>
      <c r="II4" s="10"/>
    </row>
    <row r="5" spans="1:243" s="9" customFormat="1" ht="36" customHeight="1">
      <c r="A5" s="94" t="s">
        <v>138</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10"/>
      <c r="IF5" s="10"/>
      <c r="IG5" s="10"/>
      <c r="IH5" s="10"/>
      <c r="II5" s="10"/>
    </row>
    <row r="6" spans="1:243" s="9" customFormat="1" ht="27" customHeight="1">
      <c r="A6" s="94" t="s">
        <v>139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10"/>
      <c r="IF6" s="10"/>
      <c r="IG6" s="10"/>
      <c r="IH6" s="10"/>
      <c r="II6" s="10"/>
    </row>
    <row r="7" spans="1:243" s="9" customFormat="1" ht="13.5" hidden="1">
      <c r="A7" s="95" t="s">
        <v>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10"/>
      <c r="IF7" s="10"/>
      <c r="IG7" s="10"/>
      <c r="IH7" s="10"/>
      <c r="II7" s="10"/>
    </row>
    <row r="8" spans="1:243" s="12" customFormat="1" ht="54.75">
      <c r="A8" s="11" t="s">
        <v>69</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13"/>
      <c r="IF8" s="13"/>
      <c r="IG8" s="13"/>
      <c r="IH8" s="13"/>
      <c r="II8" s="13"/>
    </row>
    <row r="9" spans="1:243" s="14" customFormat="1" ht="13.5">
      <c r="A9" s="91" t="s">
        <v>8</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70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82</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102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102</v>
      </c>
      <c r="IC13" s="38" t="s">
        <v>34</v>
      </c>
      <c r="IE13" s="39"/>
      <c r="IF13" s="39" t="s">
        <v>35</v>
      </c>
      <c r="IG13" s="39" t="s">
        <v>36</v>
      </c>
      <c r="IH13" s="39">
        <v>10</v>
      </c>
      <c r="II13" s="39" t="s">
        <v>37</v>
      </c>
    </row>
    <row r="14" spans="1:243" s="38" customFormat="1" ht="63.75" customHeight="1">
      <c r="A14" s="22">
        <v>1</v>
      </c>
      <c r="B14" s="81" t="s">
        <v>112</v>
      </c>
      <c r="C14" s="24" t="s">
        <v>38</v>
      </c>
      <c r="D14" s="40">
        <v>1</v>
      </c>
      <c r="E14" s="79" t="s">
        <v>73</v>
      </c>
      <c r="F14" s="86">
        <v>1737.45</v>
      </c>
      <c r="G14" s="41"/>
      <c r="H14" s="42"/>
      <c r="I14" s="40" t="s">
        <v>40</v>
      </c>
      <c r="J14" s="43">
        <f aca="true" t="shared" si="0" ref="J14:J24">IF(I14="Less(-)",-1,1)</f>
        <v>1</v>
      </c>
      <c r="K14" s="44" t="s">
        <v>41</v>
      </c>
      <c r="L14" s="44" t="s">
        <v>4</v>
      </c>
      <c r="M14" s="74"/>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1737.45</v>
      </c>
      <c r="BB14" s="48">
        <f aca="true" t="shared" si="2" ref="BB14:BB24">BA14+SUM(N14:AZ14)</f>
        <v>1737.45</v>
      </c>
      <c r="BC14" s="37" t="str">
        <f aca="true" t="shared" si="3" ref="BC14:BC24">SpellNumber(L14,BB14)</f>
        <v>INR  One Thousand Seven Hundred &amp; Thirty Seven  and Paise Forty Five Only</v>
      </c>
      <c r="IA14" s="38">
        <v>1</v>
      </c>
      <c r="IB14" s="78" t="s">
        <v>83</v>
      </c>
      <c r="IC14" s="38" t="s">
        <v>38</v>
      </c>
      <c r="ID14" s="38">
        <v>377</v>
      </c>
      <c r="IE14" s="39" t="s">
        <v>71</v>
      </c>
      <c r="IF14" s="39" t="s">
        <v>42</v>
      </c>
      <c r="IG14" s="39" t="s">
        <v>36</v>
      </c>
      <c r="IH14" s="39">
        <v>123.223</v>
      </c>
      <c r="II14" s="39" t="s">
        <v>39</v>
      </c>
    </row>
    <row r="15" spans="1:243" s="38" customFormat="1" ht="74.25" customHeight="1">
      <c r="A15" s="22">
        <v>2</v>
      </c>
      <c r="B15" s="81" t="s">
        <v>113</v>
      </c>
      <c r="C15" s="24" t="s">
        <v>43</v>
      </c>
      <c r="D15" s="40">
        <v>1</v>
      </c>
      <c r="E15" s="79" t="s">
        <v>73</v>
      </c>
      <c r="F15" s="86">
        <v>1469.9</v>
      </c>
      <c r="G15" s="41"/>
      <c r="H15" s="41"/>
      <c r="I15" s="40" t="s">
        <v>40</v>
      </c>
      <c r="J15" s="43">
        <f t="shared" si="0"/>
        <v>1</v>
      </c>
      <c r="K15" s="44" t="s">
        <v>41</v>
      </c>
      <c r="L15" s="44" t="s">
        <v>4</v>
      </c>
      <c r="M15" s="75"/>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1469.9</v>
      </c>
      <c r="BB15" s="48">
        <f t="shared" si="2"/>
        <v>1469.9</v>
      </c>
      <c r="BC15" s="37" t="str">
        <f t="shared" si="3"/>
        <v>INR  One Thousand Four Hundred &amp; Sixty Nine  and Paise Ninety Only</v>
      </c>
      <c r="IA15" s="38">
        <v>2</v>
      </c>
      <c r="IB15" s="78" t="s">
        <v>84</v>
      </c>
      <c r="IC15" s="38" t="s">
        <v>43</v>
      </c>
      <c r="ID15" s="38">
        <v>104</v>
      </c>
      <c r="IE15" s="39" t="s">
        <v>71</v>
      </c>
      <c r="IF15" s="39" t="s">
        <v>44</v>
      </c>
      <c r="IG15" s="39" t="s">
        <v>45</v>
      </c>
      <c r="IH15" s="39">
        <v>213</v>
      </c>
      <c r="II15" s="39" t="s">
        <v>39</v>
      </c>
    </row>
    <row r="16" spans="1:243" s="38" customFormat="1" ht="73.5" customHeight="1">
      <c r="A16" s="22">
        <v>3</v>
      </c>
      <c r="B16" s="81" t="s">
        <v>114</v>
      </c>
      <c r="C16" s="24" t="s">
        <v>46</v>
      </c>
      <c r="D16" s="40">
        <v>6</v>
      </c>
      <c r="E16" s="79" t="s">
        <v>137</v>
      </c>
      <c r="F16" s="86">
        <v>305.05</v>
      </c>
      <c r="G16" s="41"/>
      <c r="H16" s="41"/>
      <c r="I16" s="40" t="s">
        <v>40</v>
      </c>
      <c r="J16" s="43">
        <f t="shared" si="0"/>
        <v>1</v>
      </c>
      <c r="K16" s="44" t="s">
        <v>41</v>
      </c>
      <c r="L16" s="44" t="s">
        <v>4</v>
      </c>
      <c r="M16" s="75"/>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1830.3</v>
      </c>
      <c r="BB16" s="48">
        <f t="shared" si="2"/>
        <v>1830.3</v>
      </c>
      <c r="BC16" s="37" t="str">
        <f t="shared" si="3"/>
        <v>INR  One Thousand Eight Hundred &amp; Thirty  and Paise Thirty Only</v>
      </c>
      <c r="IA16" s="38">
        <v>3</v>
      </c>
      <c r="IB16" s="78" t="s">
        <v>85</v>
      </c>
      <c r="IC16" s="38" t="s">
        <v>46</v>
      </c>
      <c r="ID16" s="38">
        <v>1</v>
      </c>
      <c r="IE16" s="39" t="s">
        <v>73</v>
      </c>
      <c r="IF16" s="39" t="s">
        <v>35</v>
      </c>
      <c r="IG16" s="39" t="s">
        <v>47</v>
      </c>
      <c r="IH16" s="39">
        <v>10</v>
      </c>
      <c r="II16" s="39" t="s">
        <v>39</v>
      </c>
    </row>
    <row r="17" spans="1:243" s="38" customFormat="1" ht="83.25" customHeight="1">
      <c r="A17" s="22">
        <v>4</v>
      </c>
      <c r="B17" s="81" t="s">
        <v>115</v>
      </c>
      <c r="C17" s="24" t="s">
        <v>48</v>
      </c>
      <c r="D17" s="40">
        <v>28</v>
      </c>
      <c r="E17" s="79" t="s">
        <v>73</v>
      </c>
      <c r="F17" s="86">
        <v>252.3</v>
      </c>
      <c r="G17" s="41"/>
      <c r="H17" s="41"/>
      <c r="I17" s="40" t="s">
        <v>40</v>
      </c>
      <c r="J17" s="43">
        <f t="shared" si="0"/>
        <v>1</v>
      </c>
      <c r="K17" s="44" t="s">
        <v>41</v>
      </c>
      <c r="L17" s="44" t="s">
        <v>4</v>
      </c>
      <c r="M17" s="75"/>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7064.4</v>
      </c>
      <c r="BB17" s="48">
        <f t="shared" si="2"/>
        <v>7064.4</v>
      </c>
      <c r="BC17" s="37" t="str">
        <f t="shared" si="3"/>
        <v>INR  Seven Thousand  &amp;Sixty Four  and Paise Forty Only</v>
      </c>
      <c r="IA17" s="38">
        <v>4</v>
      </c>
      <c r="IB17" s="78" t="s">
        <v>86</v>
      </c>
      <c r="IC17" s="38" t="s">
        <v>48</v>
      </c>
      <c r="ID17" s="38">
        <v>42</v>
      </c>
      <c r="IE17" s="39" t="s">
        <v>39</v>
      </c>
      <c r="IF17" s="39" t="s">
        <v>49</v>
      </c>
      <c r="IG17" s="39" t="s">
        <v>50</v>
      </c>
      <c r="IH17" s="39">
        <v>10</v>
      </c>
      <c r="II17" s="39" t="s">
        <v>39</v>
      </c>
    </row>
    <row r="18" spans="1:243" s="38" customFormat="1" ht="61.5" customHeight="1">
      <c r="A18" s="22">
        <v>5.1</v>
      </c>
      <c r="B18" s="82" t="s">
        <v>116</v>
      </c>
      <c r="C18" s="24" t="s">
        <v>51</v>
      </c>
      <c r="D18" s="40">
        <v>6</v>
      </c>
      <c r="E18" s="79" t="s">
        <v>73</v>
      </c>
      <c r="F18" s="87">
        <v>5789.6</v>
      </c>
      <c r="G18" s="41"/>
      <c r="H18" s="41"/>
      <c r="I18" s="40" t="s">
        <v>40</v>
      </c>
      <c r="J18" s="43">
        <f t="shared" si="0"/>
        <v>1</v>
      </c>
      <c r="K18" s="44" t="s">
        <v>41</v>
      </c>
      <c r="L18" s="44" t="s">
        <v>4</v>
      </c>
      <c r="M18" s="75"/>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34737.6</v>
      </c>
      <c r="BB18" s="48">
        <f t="shared" si="2"/>
        <v>34737.6</v>
      </c>
      <c r="BC18" s="37" t="str">
        <f t="shared" si="3"/>
        <v>INR  Thirty Four Thousand Seven Hundred &amp; Thirty Seven  and Paise Sixty Only</v>
      </c>
      <c r="IA18" s="38">
        <v>5</v>
      </c>
      <c r="IB18" s="78" t="s">
        <v>103</v>
      </c>
      <c r="IC18" s="38" t="s">
        <v>51</v>
      </c>
      <c r="ID18" s="38">
        <v>30</v>
      </c>
      <c r="IE18" s="39" t="s">
        <v>39</v>
      </c>
      <c r="IF18" s="39" t="s">
        <v>42</v>
      </c>
      <c r="IG18" s="39" t="s">
        <v>36</v>
      </c>
      <c r="IH18" s="39">
        <v>123.223</v>
      </c>
      <c r="II18" s="39" t="s">
        <v>39</v>
      </c>
    </row>
    <row r="19" spans="1:243" s="38" customFormat="1" ht="36.75" customHeight="1">
      <c r="A19" s="22">
        <v>5.2</v>
      </c>
      <c r="B19" s="83" t="s">
        <v>117</v>
      </c>
      <c r="C19" s="24" t="s">
        <v>52</v>
      </c>
      <c r="D19" s="40">
        <v>1</v>
      </c>
      <c r="E19" s="79" t="s">
        <v>73</v>
      </c>
      <c r="F19" s="88">
        <v>6788.6</v>
      </c>
      <c r="G19" s="41"/>
      <c r="H19" s="41"/>
      <c r="I19" s="40" t="s">
        <v>40</v>
      </c>
      <c r="J19" s="43">
        <f t="shared" si="0"/>
        <v>1</v>
      </c>
      <c r="K19" s="44" t="s">
        <v>41</v>
      </c>
      <c r="L19" s="44" t="s">
        <v>4</v>
      </c>
      <c r="M19" s="75"/>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6788.6</v>
      </c>
      <c r="BB19" s="48">
        <f t="shared" si="2"/>
        <v>6788.6</v>
      </c>
      <c r="BC19" s="37" t="str">
        <f t="shared" si="3"/>
        <v>INR  Six Thousand Seven Hundred &amp; Eighty Eight  and Paise Sixty Only</v>
      </c>
      <c r="IA19" s="38">
        <v>6</v>
      </c>
      <c r="IB19" s="78" t="s">
        <v>104</v>
      </c>
      <c r="IC19" s="38" t="s">
        <v>52</v>
      </c>
      <c r="ID19" s="38">
        <v>6</v>
      </c>
      <c r="IE19" s="39" t="s">
        <v>73</v>
      </c>
      <c r="IF19" s="39" t="s">
        <v>44</v>
      </c>
      <c r="IG19" s="39" t="s">
        <v>45</v>
      </c>
      <c r="IH19" s="39">
        <v>213</v>
      </c>
      <c r="II19" s="39" t="s">
        <v>39</v>
      </c>
    </row>
    <row r="20" spans="1:243" s="38" customFormat="1" ht="83.25" customHeight="1">
      <c r="A20" s="22">
        <v>6</v>
      </c>
      <c r="B20" s="82" t="s">
        <v>118</v>
      </c>
      <c r="C20" s="24" t="s">
        <v>53</v>
      </c>
      <c r="D20" s="40">
        <v>42</v>
      </c>
      <c r="E20" s="80" t="s">
        <v>73</v>
      </c>
      <c r="F20" s="88">
        <v>6157.45</v>
      </c>
      <c r="G20" s="41"/>
      <c r="H20" s="41"/>
      <c r="I20" s="40" t="s">
        <v>40</v>
      </c>
      <c r="J20" s="43">
        <f t="shared" si="0"/>
        <v>1</v>
      </c>
      <c r="K20" s="44" t="s">
        <v>41</v>
      </c>
      <c r="L20" s="44" t="s">
        <v>4</v>
      </c>
      <c r="M20" s="75"/>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258612.9</v>
      </c>
      <c r="BB20" s="48">
        <f t="shared" si="2"/>
        <v>258612.9</v>
      </c>
      <c r="BC20" s="37" t="str">
        <f t="shared" si="3"/>
        <v>INR  Two Lakh Fifty Eight Thousand Six Hundred &amp; Twelve  and Paise Ninety Only</v>
      </c>
      <c r="IA20" s="38">
        <v>7.1</v>
      </c>
      <c r="IB20" s="78" t="s">
        <v>105</v>
      </c>
      <c r="IC20" s="38" t="s">
        <v>53</v>
      </c>
      <c r="ID20" s="38">
        <v>2</v>
      </c>
      <c r="IE20" s="39" t="s">
        <v>73</v>
      </c>
      <c r="IF20" s="39" t="s">
        <v>35</v>
      </c>
      <c r="IG20" s="39" t="s">
        <v>47</v>
      </c>
      <c r="IH20" s="39">
        <v>10</v>
      </c>
      <c r="II20" s="39" t="s">
        <v>39</v>
      </c>
    </row>
    <row r="21" spans="1:243" s="38" customFormat="1" ht="59.25" customHeight="1">
      <c r="A21" s="22">
        <v>7</v>
      </c>
      <c r="B21" s="82" t="s">
        <v>119</v>
      </c>
      <c r="C21" s="24" t="s">
        <v>54</v>
      </c>
      <c r="D21" s="40">
        <v>17</v>
      </c>
      <c r="E21" s="26" t="s">
        <v>73</v>
      </c>
      <c r="F21" s="88">
        <v>7718.25</v>
      </c>
      <c r="G21" s="41"/>
      <c r="H21" s="41"/>
      <c r="I21" s="40" t="s">
        <v>40</v>
      </c>
      <c r="J21" s="43">
        <f t="shared" si="0"/>
        <v>1</v>
      </c>
      <c r="K21" s="44" t="s">
        <v>41</v>
      </c>
      <c r="L21" s="44" t="s">
        <v>4</v>
      </c>
      <c r="M21" s="75"/>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131210.25</v>
      </c>
      <c r="BB21" s="48">
        <f t="shared" si="2"/>
        <v>131210.25</v>
      </c>
      <c r="BC21" s="37" t="str">
        <f t="shared" si="3"/>
        <v>INR  One Lakh Thirty One Thousand Two Hundred &amp; Ten  and Paise Twenty Five Only</v>
      </c>
      <c r="IA21" s="38">
        <v>7.2</v>
      </c>
      <c r="IB21" s="38" t="s">
        <v>106</v>
      </c>
      <c r="IC21" s="38" t="s">
        <v>54</v>
      </c>
      <c r="ID21" s="38">
        <v>3</v>
      </c>
      <c r="IE21" s="39" t="s">
        <v>73</v>
      </c>
      <c r="IF21" s="39" t="s">
        <v>49</v>
      </c>
      <c r="IG21" s="39" t="s">
        <v>50</v>
      </c>
      <c r="IH21" s="39">
        <v>10</v>
      </c>
      <c r="II21" s="39" t="s">
        <v>39</v>
      </c>
    </row>
    <row r="22" spans="1:243" s="38" customFormat="1" ht="61.5" customHeight="1">
      <c r="A22" s="22">
        <v>8</v>
      </c>
      <c r="B22" s="82" t="s">
        <v>120</v>
      </c>
      <c r="C22" s="24" t="s">
        <v>55</v>
      </c>
      <c r="D22" s="40">
        <v>1649</v>
      </c>
      <c r="E22" s="26" t="s">
        <v>98</v>
      </c>
      <c r="F22" s="88">
        <v>83.5</v>
      </c>
      <c r="G22" s="41"/>
      <c r="H22" s="41"/>
      <c r="I22" s="40" t="s">
        <v>40</v>
      </c>
      <c r="J22" s="43">
        <f t="shared" si="0"/>
        <v>1</v>
      </c>
      <c r="K22" s="44" t="s">
        <v>41</v>
      </c>
      <c r="L22" s="44" t="s">
        <v>4</v>
      </c>
      <c r="M22" s="75"/>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137691.5</v>
      </c>
      <c r="BB22" s="48">
        <f t="shared" si="2"/>
        <v>137691.5</v>
      </c>
      <c r="BC22" s="37" t="str">
        <f t="shared" si="3"/>
        <v>INR  One Lakh Thirty Seven Thousand Six Hundred &amp; Ninety One  and Paise Fifty Only</v>
      </c>
      <c r="IA22" s="38">
        <v>8</v>
      </c>
      <c r="IB22" s="78" t="s">
        <v>87</v>
      </c>
      <c r="IC22" s="38" t="s">
        <v>55</v>
      </c>
      <c r="ID22" s="38">
        <v>8</v>
      </c>
      <c r="IE22" s="39" t="s">
        <v>73</v>
      </c>
      <c r="IF22" s="39" t="s">
        <v>42</v>
      </c>
      <c r="IG22" s="39" t="s">
        <v>36</v>
      </c>
      <c r="IH22" s="39">
        <v>123.223</v>
      </c>
      <c r="II22" s="39" t="s">
        <v>39</v>
      </c>
    </row>
    <row r="23" spans="1:243" s="38" customFormat="1" ht="64.5" customHeight="1">
      <c r="A23" s="22">
        <v>9.1</v>
      </c>
      <c r="B23" s="82" t="s">
        <v>121</v>
      </c>
      <c r="C23" s="24" t="s">
        <v>56</v>
      </c>
      <c r="D23" s="40">
        <v>88</v>
      </c>
      <c r="E23" s="26" t="s">
        <v>71</v>
      </c>
      <c r="F23" s="88">
        <v>733.7</v>
      </c>
      <c r="G23" s="41"/>
      <c r="H23" s="41"/>
      <c r="I23" s="40" t="s">
        <v>40</v>
      </c>
      <c r="J23" s="43">
        <f t="shared" si="0"/>
        <v>1</v>
      </c>
      <c r="K23" s="44" t="s">
        <v>41</v>
      </c>
      <c r="L23" s="44" t="s">
        <v>4</v>
      </c>
      <c r="M23" s="75"/>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64565.6</v>
      </c>
      <c r="BB23" s="48">
        <f t="shared" si="2"/>
        <v>64565.6</v>
      </c>
      <c r="BC23" s="37" t="str">
        <f t="shared" si="3"/>
        <v>INR  Sixty Four Thousand Five Hundred &amp; Sixty Five  and Paise Sixty Only</v>
      </c>
      <c r="IA23" s="38">
        <v>9</v>
      </c>
      <c r="IB23" s="78" t="s">
        <v>88</v>
      </c>
      <c r="IC23" s="38" t="s">
        <v>56</v>
      </c>
      <c r="ID23" s="38">
        <v>920</v>
      </c>
      <c r="IE23" s="39" t="s">
        <v>71</v>
      </c>
      <c r="IF23" s="39" t="s">
        <v>44</v>
      </c>
      <c r="IG23" s="39" t="s">
        <v>45</v>
      </c>
      <c r="IH23" s="39">
        <v>213</v>
      </c>
      <c r="II23" s="39" t="s">
        <v>39</v>
      </c>
    </row>
    <row r="24" spans="1:243" s="38" customFormat="1" ht="40.5" customHeight="1">
      <c r="A24" s="22">
        <v>9.2</v>
      </c>
      <c r="B24" s="83" t="s">
        <v>122</v>
      </c>
      <c r="C24" s="24" t="s">
        <v>57</v>
      </c>
      <c r="D24" s="40">
        <v>46</v>
      </c>
      <c r="E24" s="26" t="s">
        <v>71</v>
      </c>
      <c r="F24" s="88">
        <v>641.6</v>
      </c>
      <c r="G24" s="41"/>
      <c r="H24" s="41"/>
      <c r="I24" s="40" t="s">
        <v>40</v>
      </c>
      <c r="J24" s="43">
        <f t="shared" si="0"/>
        <v>1</v>
      </c>
      <c r="K24" s="44" t="s">
        <v>41</v>
      </c>
      <c r="L24" s="44" t="s">
        <v>4</v>
      </c>
      <c r="M24" s="75"/>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29513.6</v>
      </c>
      <c r="BB24" s="48">
        <f t="shared" si="2"/>
        <v>29513.6</v>
      </c>
      <c r="BC24" s="37" t="str">
        <f t="shared" si="3"/>
        <v>INR  Twenty Nine Thousand Five Hundred &amp; Thirteen  and Paise Sixty Only</v>
      </c>
      <c r="IA24" s="38">
        <v>10.1</v>
      </c>
      <c r="IB24" s="78" t="s">
        <v>107</v>
      </c>
      <c r="IC24" s="38" t="s">
        <v>57</v>
      </c>
      <c r="ID24" s="38">
        <v>10</v>
      </c>
      <c r="IE24" s="39" t="s">
        <v>73</v>
      </c>
      <c r="IF24" s="39" t="s">
        <v>35</v>
      </c>
      <c r="IG24" s="39" t="s">
        <v>47</v>
      </c>
      <c r="IH24" s="39">
        <v>10</v>
      </c>
      <c r="II24" s="39" t="s">
        <v>39</v>
      </c>
    </row>
    <row r="25" spans="1:243" s="38" customFormat="1" ht="62.25" customHeight="1">
      <c r="A25" s="22">
        <v>10</v>
      </c>
      <c r="B25" s="84" t="s">
        <v>123</v>
      </c>
      <c r="C25" s="24" t="s">
        <v>100</v>
      </c>
      <c r="D25" s="40">
        <v>181</v>
      </c>
      <c r="E25" s="26" t="s">
        <v>137</v>
      </c>
      <c r="F25" s="86">
        <v>786.75</v>
      </c>
      <c r="G25" s="41"/>
      <c r="H25" s="41"/>
      <c r="I25" s="40" t="s">
        <v>40</v>
      </c>
      <c r="J25" s="43">
        <f aca="true" t="shared" si="4" ref="J25:J38">IF(I25="Less(-)",-1,1)</f>
        <v>1</v>
      </c>
      <c r="K25" s="44" t="s">
        <v>41</v>
      </c>
      <c r="L25" s="44" t="s">
        <v>4</v>
      </c>
      <c r="M25" s="75"/>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8">total_amount_ba($B$2,$D$2,D25,F25,J25,K25,M25)</f>
        <v>142401.75</v>
      </c>
      <c r="BB25" s="48">
        <f aca="true" t="shared" si="6" ref="BB25:BB38">BA25+SUM(N25:AZ25)</f>
        <v>142401.75</v>
      </c>
      <c r="BC25" s="37" t="str">
        <f aca="true" t="shared" si="7" ref="BC25:BC38">SpellNumber(L25,BB25)</f>
        <v>INR  One Lakh Forty Two Thousand Four Hundred &amp; One  and Paise Seventy Five Only</v>
      </c>
      <c r="IA25" s="38">
        <v>10.2</v>
      </c>
      <c r="IB25" s="78" t="s">
        <v>89</v>
      </c>
      <c r="IC25" s="38" t="s">
        <v>100</v>
      </c>
      <c r="ID25" s="38">
        <v>6</v>
      </c>
      <c r="IE25" s="39" t="s">
        <v>73</v>
      </c>
      <c r="IF25" s="39" t="s">
        <v>42</v>
      </c>
      <c r="IG25" s="39" t="s">
        <v>36</v>
      </c>
      <c r="IH25" s="39">
        <v>123.223</v>
      </c>
      <c r="II25" s="39" t="s">
        <v>39</v>
      </c>
    </row>
    <row r="26" spans="1:243" s="38" customFormat="1" ht="113.25" customHeight="1">
      <c r="A26" s="22">
        <v>11</v>
      </c>
      <c r="B26" s="85" t="s">
        <v>124</v>
      </c>
      <c r="C26" s="24" t="s">
        <v>58</v>
      </c>
      <c r="D26" s="40">
        <v>918</v>
      </c>
      <c r="E26" s="26" t="s">
        <v>98</v>
      </c>
      <c r="F26" s="89">
        <v>101.75</v>
      </c>
      <c r="G26" s="41"/>
      <c r="H26" s="41"/>
      <c r="I26" s="40" t="s">
        <v>40</v>
      </c>
      <c r="J26" s="43">
        <f t="shared" si="4"/>
        <v>1</v>
      </c>
      <c r="K26" s="44" t="s">
        <v>41</v>
      </c>
      <c r="L26" s="44" t="s">
        <v>4</v>
      </c>
      <c r="M26" s="75"/>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93406.5</v>
      </c>
      <c r="BB26" s="48">
        <f t="shared" si="6"/>
        <v>93406.5</v>
      </c>
      <c r="BC26" s="37" t="str">
        <f t="shared" si="7"/>
        <v>INR  Ninety Three Thousand Four Hundred &amp; Six  and Paise Fifty Only</v>
      </c>
      <c r="IA26" s="38">
        <v>11</v>
      </c>
      <c r="IB26" s="78" t="s">
        <v>90</v>
      </c>
      <c r="IC26" s="38" t="s">
        <v>58</v>
      </c>
      <c r="ID26" s="38">
        <v>4</v>
      </c>
      <c r="IE26" s="39" t="s">
        <v>73</v>
      </c>
      <c r="IF26" s="39" t="s">
        <v>44</v>
      </c>
      <c r="IG26" s="39" t="s">
        <v>45</v>
      </c>
      <c r="IH26" s="39">
        <v>213</v>
      </c>
      <c r="II26" s="39" t="s">
        <v>39</v>
      </c>
    </row>
    <row r="27" spans="1:243" s="38" customFormat="1" ht="57" customHeight="1">
      <c r="A27" s="22">
        <v>12</v>
      </c>
      <c r="B27" s="81" t="s">
        <v>125</v>
      </c>
      <c r="C27" s="24" t="s">
        <v>59</v>
      </c>
      <c r="D27" s="40">
        <v>293</v>
      </c>
      <c r="E27" s="26" t="s">
        <v>98</v>
      </c>
      <c r="F27" s="86">
        <v>131</v>
      </c>
      <c r="G27" s="41"/>
      <c r="H27" s="41"/>
      <c r="I27" s="40" t="s">
        <v>40</v>
      </c>
      <c r="J27" s="43">
        <f t="shared" si="4"/>
        <v>1</v>
      </c>
      <c r="K27" s="44" t="s">
        <v>41</v>
      </c>
      <c r="L27" s="44" t="s">
        <v>4</v>
      </c>
      <c r="M27" s="75"/>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38383</v>
      </c>
      <c r="BB27" s="48">
        <f t="shared" si="6"/>
        <v>38383</v>
      </c>
      <c r="BC27" s="37" t="str">
        <f t="shared" si="7"/>
        <v>INR  Thirty Eight Thousand Three Hundred &amp; Eighty Three  Only</v>
      </c>
      <c r="IA27" s="38">
        <v>12</v>
      </c>
      <c r="IB27" s="78" t="s">
        <v>91</v>
      </c>
      <c r="IC27" s="38" t="s">
        <v>59</v>
      </c>
      <c r="ID27" s="38">
        <v>85</v>
      </c>
      <c r="IE27" s="39" t="s">
        <v>98</v>
      </c>
      <c r="IF27" s="39" t="s">
        <v>35</v>
      </c>
      <c r="IG27" s="39" t="s">
        <v>47</v>
      </c>
      <c r="IH27" s="39">
        <v>10</v>
      </c>
      <c r="II27" s="39" t="s">
        <v>39</v>
      </c>
    </row>
    <row r="28" spans="1:243" s="38" customFormat="1" ht="60" customHeight="1">
      <c r="A28" s="22">
        <v>13</v>
      </c>
      <c r="B28" s="81" t="s">
        <v>126</v>
      </c>
      <c r="C28" s="24" t="s">
        <v>60</v>
      </c>
      <c r="D28" s="40">
        <v>187.5</v>
      </c>
      <c r="E28" s="26" t="s">
        <v>71</v>
      </c>
      <c r="F28" s="86">
        <v>797.2</v>
      </c>
      <c r="G28" s="41"/>
      <c r="H28" s="50"/>
      <c r="I28" s="40" t="s">
        <v>40</v>
      </c>
      <c r="J28" s="43">
        <f t="shared" si="4"/>
        <v>1</v>
      </c>
      <c r="K28" s="44" t="s">
        <v>41</v>
      </c>
      <c r="L28" s="44" t="s">
        <v>4</v>
      </c>
      <c r="M28" s="75"/>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149475</v>
      </c>
      <c r="BB28" s="48">
        <f t="shared" si="6"/>
        <v>149475</v>
      </c>
      <c r="BC28" s="37" t="str">
        <f t="shared" si="7"/>
        <v>INR  One Lakh Forty Nine Thousand Four Hundred &amp; Seventy Five  Only</v>
      </c>
      <c r="IA28" s="38">
        <v>13</v>
      </c>
      <c r="IB28" s="78" t="s">
        <v>108</v>
      </c>
      <c r="IC28" s="38" t="s">
        <v>60</v>
      </c>
      <c r="ID28" s="38">
        <v>21</v>
      </c>
      <c r="IE28" s="39" t="s">
        <v>71</v>
      </c>
      <c r="IF28" s="39" t="s">
        <v>49</v>
      </c>
      <c r="IG28" s="39" t="s">
        <v>50</v>
      </c>
      <c r="IH28" s="39">
        <v>10</v>
      </c>
      <c r="II28" s="39" t="s">
        <v>39</v>
      </c>
    </row>
    <row r="29" spans="1:243" s="38" customFormat="1" ht="28.5" customHeight="1">
      <c r="A29" s="22">
        <v>14</v>
      </c>
      <c r="B29" s="81" t="s">
        <v>127</v>
      </c>
      <c r="C29" s="24" t="s">
        <v>61</v>
      </c>
      <c r="D29" s="40">
        <v>162</v>
      </c>
      <c r="E29" s="51" t="s">
        <v>71</v>
      </c>
      <c r="F29" s="86">
        <v>263.55</v>
      </c>
      <c r="G29" s="52"/>
      <c r="H29" s="53"/>
      <c r="I29" s="40" t="s">
        <v>40</v>
      </c>
      <c r="J29" s="43">
        <f t="shared" si="4"/>
        <v>1</v>
      </c>
      <c r="K29" s="44" t="s">
        <v>41</v>
      </c>
      <c r="L29" s="44" t="s">
        <v>4</v>
      </c>
      <c r="M29" s="75"/>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42695.1</v>
      </c>
      <c r="BB29" s="48">
        <f t="shared" si="6"/>
        <v>42695.1</v>
      </c>
      <c r="BC29" s="37" t="str">
        <f t="shared" si="7"/>
        <v>INR  Forty Two Thousand Six Hundred &amp; Ninety Five  and Paise Ten Only</v>
      </c>
      <c r="IA29" s="38">
        <v>14</v>
      </c>
      <c r="IB29" s="78" t="s">
        <v>92</v>
      </c>
      <c r="IC29" s="38" t="s">
        <v>61</v>
      </c>
      <c r="ID29" s="38">
        <v>3</v>
      </c>
      <c r="IE29" s="39" t="s">
        <v>73</v>
      </c>
      <c r="IF29" s="39" t="s">
        <v>44</v>
      </c>
      <c r="IG29" s="39" t="s">
        <v>63</v>
      </c>
      <c r="IH29" s="39">
        <v>10</v>
      </c>
      <c r="II29" s="39" t="s">
        <v>39</v>
      </c>
    </row>
    <row r="30" spans="1:243" s="38" customFormat="1" ht="49.5" customHeight="1">
      <c r="A30" s="22">
        <v>15</v>
      </c>
      <c r="B30" s="81" t="s">
        <v>128</v>
      </c>
      <c r="C30" s="24" t="s">
        <v>62</v>
      </c>
      <c r="D30" s="40">
        <v>115</v>
      </c>
      <c r="E30" s="51" t="s">
        <v>71</v>
      </c>
      <c r="F30" s="90">
        <v>303.9</v>
      </c>
      <c r="G30" s="52"/>
      <c r="H30" s="53"/>
      <c r="I30" s="40" t="s">
        <v>40</v>
      </c>
      <c r="J30" s="43">
        <f t="shared" si="4"/>
        <v>1</v>
      </c>
      <c r="K30" s="44" t="s">
        <v>41</v>
      </c>
      <c r="L30" s="44" t="s">
        <v>4</v>
      </c>
      <c r="M30" s="75"/>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34948.5</v>
      </c>
      <c r="BB30" s="48">
        <f t="shared" si="6"/>
        <v>34948.5</v>
      </c>
      <c r="BC30" s="37" t="str">
        <f t="shared" si="7"/>
        <v>INR  Thirty Four Thousand Nine Hundred &amp; Forty Eight  and Paise Fifty Only</v>
      </c>
      <c r="IA30" s="38">
        <v>15</v>
      </c>
      <c r="IB30" s="78" t="s">
        <v>109</v>
      </c>
      <c r="IC30" s="38" t="s">
        <v>62</v>
      </c>
      <c r="ID30" s="38">
        <v>4</v>
      </c>
      <c r="IE30" s="39" t="s">
        <v>71</v>
      </c>
      <c r="IF30" s="39" t="s">
        <v>44</v>
      </c>
      <c r="IG30" s="39" t="s">
        <v>63</v>
      </c>
      <c r="IH30" s="39">
        <v>10</v>
      </c>
      <c r="II30" s="39" t="s">
        <v>39</v>
      </c>
    </row>
    <row r="31" spans="1:243" s="38" customFormat="1" ht="48" customHeight="1">
      <c r="A31" s="22">
        <v>16</v>
      </c>
      <c r="B31" s="81" t="s">
        <v>129</v>
      </c>
      <c r="C31" s="24" t="s">
        <v>74</v>
      </c>
      <c r="D31" s="40">
        <v>204</v>
      </c>
      <c r="E31" s="51" t="s">
        <v>71</v>
      </c>
      <c r="F31" s="86">
        <v>112.25</v>
      </c>
      <c r="G31" s="52"/>
      <c r="H31" s="53"/>
      <c r="I31" s="40" t="s">
        <v>40</v>
      </c>
      <c r="J31" s="43">
        <f t="shared" si="4"/>
        <v>1</v>
      </c>
      <c r="K31" s="44" t="s">
        <v>41</v>
      </c>
      <c r="L31" s="44" t="s">
        <v>4</v>
      </c>
      <c r="M31" s="75"/>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22899</v>
      </c>
      <c r="BB31" s="48">
        <f t="shared" si="6"/>
        <v>22899</v>
      </c>
      <c r="BC31" s="37" t="str">
        <f t="shared" si="7"/>
        <v>INR  Twenty Two Thousand Eight Hundred &amp; Ninety Nine  Only</v>
      </c>
      <c r="IA31" s="38">
        <v>16</v>
      </c>
      <c r="IB31" s="78" t="s">
        <v>110</v>
      </c>
      <c r="IC31" s="38" t="s">
        <v>74</v>
      </c>
      <c r="ID31" s="38">
        <v>602</v>
      </c>
      <c r="IE31" s="39" t="s">
        <v>71</v>
      </c>
      <c r="IF31" s="39" t="s">
        <v>44</v>
      </c>
      <c r="IG31" s="39" t="s">
        <v>63</v>
      </c>
      <c r="IH31" s="39">
        <v>10</v>
      </c>
      <c r="II31" s="39" t="s">
        <v>39</v>
      </c>
    </row>
    <row r="32" spans="1:243" s="38" customFormat="1" ht="48" customHeight="1">
      <c r="A32" s="22">
        <v>17</v>
      </c>
      <c r="B32" s="81" t="s">
        <v>130</v>
      </c>
      <c r="C32" s="24" t="s">
        <v>75</v>
      </c>
      <c r="D32" s="40">
        <v>328</v>
      </c>
      <c r="E32" s="51" t="s">
        <v>71</v>
      </c>
      <c r="F32" s="86">
        <v>164.7</v>
      </c>
      <c r="G32" s="52"/>
      <c r="H32" s="53"/>
      <c r="I32" s="40" t="s">
        <v>40</v>
      </c>
      <c r="J32" s="43">
        <f>IF(I32="Less(-)",-1,1)</f>
        <v>1</v>
      </c>
      <c r="K32" s="44" t="s">
        <v>41</v>
      </c>
      <c r="L32" s="44" t="s">
        <v>4</v>
      </c>
      <c r="M32" s="75"/>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54021.6</v>
      </c>
      <c r="BB32" s="48">
        <f>BA32+SUM(N32:AZ32)</f>
        <v>54021.6</v>
      </c>
      <c r="BC32" s="37" t="str">
        <f>SpellNumber(L32,BB32)</f>
        <v>INR  Fifty Four Thousand  &amp;Twenty One  and Paise Sixty Only</v>
      </c>
      <c r="IA32" s="38">
        <v>17</v>
      </c>
      <c r="IB32" s="78" t="s">
        <v>101</v>
      </c>
      <c r="IC32" s="38" t="s">
        <v>75</v>
      </c>
      <c r="ID32" s="38">
        <v>74</v>
      </c>
      <c r="IE32" s="39" t="s">
        <v>71</v>
      </c>
      <c r="IF32" s="39" t="s">
        <v>44</v>
      </c>
      <c r="IG32" s="39" t="s">
        <v>63</v>
      </c>
      <c r="IH32" s="39">
        <v>10</v>
      </c>
      <c r="II32" s="39" t="s">
        <v>39</v>
      </c>
    </row>
    <row r="33" spans="1:243" s="38" customFormat="1" ht="42" customHeight="1">
      <c r="A33" s="22">
        <v>18</v>
      </c>
      <c r="B33" s="84" t="s">
        <v>131</v>
      </c>
      <c r="C33" s="24" t="s">
        <v>76</v>
      </c>
      <c r="D33" s="40">
        <v>2</v>
      </c>
      <c r="E33" s="51" t="s">
        <v>73</v>
      </c>
      <c r="F33" s="89">
        <v>7335.1</v>
      </c>
      <c r="G33" s="52"/>
      <c r="H33" s="53"/>
      <c r="I33" s="40" t="s">
        <v>40</v>
      </c>
      <c r="J33" s="43">
        <f t="shared" si="4"/>
        <v>1</v>
      </c>
      <c r="K33" s="44" t="s">
        <v>41</v>
      </c>
      <c r="L33" s="44" t="s">
        <v>4</v>
      </c>
      <c r="M33" s="75"/>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14670.2</v>
      </c>
      <c r="BB33" s="48">
        <f t="shared" si="6"/>
        <v>14670.2</v>
      </c>
      <c r="BC33" s="37" t="str">
        <f t="shared" si="7"/>
        <v>INR  Fourteen Thousand Six Hundred &amp; Seventy  and Paise Twenty Only</v>
      </c>
      <c r="IA33" s="38">
        <v>18</v>
      </c>
      <c r="IB33" s="78" t="s">
        <v>111</v>
      </c>
      <c r="IC33" s="38" t="s">
        <v>76</v>
      </c>
      <c r="ID33" s="38">
        <v>321</v>
      </c>
      <c r="IE33" s="39" t="s">
        <v>98</v>
      </c>
      <c r="IF33" s="39" t="s">
        <v>44</v>
      </c>
      <c r="IG33" s="39" t="s">
        <v>63</v>
      </c>
      <c r="IH33" s="39">
        <v>10</v>
      </c>
      <c r="II33" s="39" t="s">
        <v>39</v>
      </c>
    </row>
    <row r="34" spans="1:243" s="38" customFormat="1" ht="57.75" customHeight="1">
      <c r="A34" s="22">
        <v>19</v>
      </c>
      <c r="B34" s="81" t="s">
        <v>132</v>
      </c>
      <c r="C34" s="24" t="s">
        <v>77</v>
      </c>
      <c r="D34" s="40">
        <v>125</v>
      </c>
      <c r="E34" s="51" t="s">
        <v>71</v>
      </c>
      <c r="F34" s="86">
        <v>829.45</v>
      </c>
      <c r="G34" s="52"/>
      <c r="H34" s="53"/>
      <c r="I34" s="40" t="s">
        <v>40</v>
      </c>
      <c r="J34" s="43">
        <f t="shared" si="4"/>
        <v>1</v>
      </c>
      <c r="K34" s="44" t="s">
        <v>41</v>
      </c>
      <c r="L34" s="44" t="s">
        <v>4</v>
      </c>
      <c r="M34" s="75"/>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103681.25</v>
      </c>
      <c r="BB34" s="48">
        <f t="shared" si="6"/>
        <v>103681.25</v>
      </c>
      <c r="BC34" s="37" t="str">
        <f t="shared" si="7"/>
        <v>INR  One Lakh Three Thousand Six Hundred &amp; Eighty One  and Paise Twenty Five Only</v>
      </c>
      <c r="IA34" s="38">
        <v>19</v>
      </c>
      <c r="IB34" s="78" t="s">
        <v>93</v>
      </c>
      <c r="IC34" s="38" t="s">
        <v>77</v>
      </c>
      <c r="ID34" s="38">
        <v>363</v>
      </c>
      <c r="IE34" s="39" t="s">
        <v>98</v>
      </c>
      <c r="IF34" s="39" t="s">
        <v>44</v>
      </c>
      <c r="IG34" s="39" t="s">
        <v>63</v>
      </c>
      <c r="IH34" s="39">
        <v>10</v>
      </c>
      <c r="II34" s="39" t="s">
        <v>39</v>
      </c>
    </row>
    <row r="35" spans="1:243" s="38" customFormat="1" ht="56.25" customHeight="1">
      <c r="A35" s="22">
        <v>20</v>
      </c>
      <c r="B35" s="85" t="s">
        <v>133</v>
      </c>
      <c r="C35" s="24" t="s">
        <v>78</v>
      </c>
      <c r="D35" s="40">
        <v>125</v>
      </c>
      <c r="E35" s="51" t="s">
        <v>71</v>
      </c>
      <c r="F35" s="86">
        <v>680.85</v>
      </c>
      <c r="G35" s="52"/>
      <c r="H35" s="53"/>
      <c r="I35" s="40" t="s">
        <v>40</v>
      </c>
      <c r="J35" s="43">
        <f t="shared" si="4"/>
        <v>1</v>
      </c>
      <c r="K35" s="44" t="s">
        <v>41</v>
      </c>
      <c r="L35" s="44" t="s">
        <v>4</v>
      </c>
      <c r="M35" s="75"/>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85106.25</v>
      </c>
      <c r="BB35" s="48">
        <f t="shared" si="6"/>
        <v>85106.25</v>
      </c>
      <c r="BC35" s="37" t="str">
        <f t="shared" si="7"/>
        <v>INR  Eighty Five Thousand One Hundred &amp; Six  and Paise Twenty Five Only</v>
      </c>
      <c r="IA35" s="38">
        <v>20</v>
      </c>
      <c r="IB35" s="78" t="s">
        <v>94</v>
      </c>
      <c r="IC35" s="38" t="s">
        <v>78</v>
      </c>
      <c r="ID35" s="38">
        <v>38</v>
      </c>
      <c r="IE35" s="39" t="s">
        <v>71</v>
      </c>
      <c r="IF35" s="39" t="s">
        <v>44</v>
      </c>
      <c r="IG35" s="39" t="s">
        <v>63</v>
      </c>
      <c r="IH35" s="39">
        <v>10</v>
      </c>
      <c r="II35" s="39" t="s">
        <v>39</v>
      </c>
    </row>
    <row r="36" spans="1:243" s="38" customFormat="1" ht="77.25" customHeight="1">
      <c r="A36" s="22">
        <v>21</v>
      </c>
      <c r="B36" s="81" t="s">
        <v>134</v>
      </c>
      <c r="C36" s="24" t="s">
        <v>79</v>
      </c>
      <c r="D36" s="40">
        <v>250</v>
      </c>
      <c r="E36" s="51" t="s">
        <v>71</v>
      </c>
      <c r="F36" s="86">
        <v>92.55</v>
      </c>
      <c r="G36" s="52"/>
      <c r="H36" s="53"/>
      <c r="I36" s="40" t="s">
        <v>40</v>
      </c>
      <c r="J36" s="43">
        <f t="shared" si="4"/>
        <v>1</v>
      </c>
      <c r="K36" s="44" t="s">
        <v>41</v>
      </c>
      <c r="L36" s="44" t="s">
        <v>4</v>
      </c>
      <c r="M36" s="75"/>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23137.5</v>
      </c>
      <c r="BB36" s="48">
        <f t="shared" si="6"/>
        <v>23137.5</v>
      </c>
      <c r="BC36" s="37" t="str">
        <f t="shared" si="7"/>
        <v>INR  Twenty Three Thousand One Hundred &amp; Thirty Seven  and Paise Fifty Only</v>
      </c>
      <c r="IA36" s="38">
        <v>21</v>
      </c>
      <c r="IB36" s="78" t="s">
        <v>95</v>
      </c>
      <c r="IC36" s="38" t="s">
        <v>79</v>
      </c>
      <c r="ID36" s="38">
        <v>20</v>
      </c>
      <c r="IE36" s="39" t="s">
        <v>71</v>
      </c>
      <c r="IF36" s="39" t="s">
        <v>44</v>
      </c>
      <c r="IG36" s="39" t="s">
        <v>63</v>
      </c>
      <c r="IH36" s="39">
        <v>10</v>
      </c>
      <c r="II36" s="39" t="s">
        <v>39</v>
      </c>
    </row>
    <row r="37" spans="1:243" s="38" customFormat="1" ht="37.5" customHeight="1">
      <c r="A37" s="22">
        <v>22</v>
      </c>
      <c r="B37" s="84" t="s">
        <v>135</v>
      </c>
      <c r="C37" s="24" t="s">
        <v>80</v>
      </c>
      <c r="D37" s="40">
        <v>25</v>
      </c>
      <c r="E37" s="51" t="s">
        <v>71</v>
      </c>
      <c r="F37" s="89">
        <v>1953.05</v>
      </c>
      <c r="G37" s="52"/>
      <c r="H37" s="53"/>
      <c r="I37" s="40" t="s">
        <v>40</v>
      </c>
      <c r="J37" s="43">
        <f t="shared" si="4"/>
        <v>1</v>
      </c>
      <c r="K37" s="44" t="s">
        <v>41</v>
      </c>
      <c r="L37" s="44" t="s">
        <v>4</v>
      </c>
      <c r="M37" s="75"/>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48826.25</v>
      </c>
      <c r="BB37" s="48">
        <f t="shared" si="6"/>
        <v>48826.25</v>
      </c>
      <c r="BC37" s="37" t="str">
        <f t="shared" si="7"/>
        <v>INR  Forty Eight Thousand Eight Hundred &amp; Twenty Six  and Paise Twenty Five Only</v>
      </c>
      <c r="IA37" s="38">
        <v>22</v>
      </c>
      <c r="IB37" s="78" t="s">
        <v>96</v>
      </c>
      <c r="IC37" s="38" t="s">
        <v>80</v>
      </c>
      <c r="ID37" s="38">
        <v>20</v>
      </c>
      <c r="IE37" s="39" t="s">
        <v>71</v>
      </c>
      <c r="IF37" s="39" t="s">
        <v>44</v>
      </c>
      <c r="IG37" s="39" t="s">
        <v>63</v>
      </c>
      <c r="IH37" s="39">
        <v>10</v>
      </c>
      <c r="II37" s="39" t="s">
        <v>39</v>
      </c>
    </row>
    <row r="38" spans="1:243" s="38" customFormat="1" ht="28.5" customHeight="1">
      <c r="A38" s="22">
        <v>23</v>
      </c>
      <c r="B38" s="85" t="s">
        <v>136</v>
      </c>
      <c r="C38" s="24" t="s">
        <v>81</v>
      </c>
      <c r="D38" s="40">
        <v>10</v>
      </c>
      <c r="E38" s="51" t="s">
        <v>99</v>
      </c>
      <c r="F38" s="89">
        <v>339</v>
      </c>
      <c r="G38" s="52"/>
      <c r="H38" s="53"/>
      <c r="I38" s="40" t="s">
        <v>40</v>
      </c>
      <c r="J38" s="43">
        <f t="shared" si="4"/>
        <v>1</v>
      </c>
      <c r="K38" s="44" t="s">
        <v>41</v>
      </c>
      <c r="L38" s="44" t="s">
        <v>4</v>
      </c>
      <c r="M38" s="75"/>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3390</v>
      </c>
      <c r="BB38" s="48">
        <f t="shared" si="6"/>
        <v>3390</v>
      </c>
      <c r="BC38" s="37" t="str">
        <f t="shared" si="7"/>
        <v>INR  Three Thousand Three Hundred &amp; Ninety  Only</v>
      </c>
      <c r="IA38" s="38">
        <v>23</v>
      </c>
      <c r="IB38" s="78" t="s">
        <v>97</v>
      </c>
      <c r="IC38" s="38" t="s">
        <v>81</v>
      </c>
      <c r="ID38" s="38">
        <v>288</v>
      </c>
      <c r="IE38" s="39" t="s">
        <v>71</v>
      </c>
      <c r="IF38" s="39" t="s">
        <v>44</v>
      </c>
      <c r="IG38" s="39" t="s">
        <v>63</v>
      </c>
      <c r="IH38" s="39">
        <v>10</v>
      </c>
      <c r="II38" s="39" t="s">
        <v>39</v>
      </c>
    </row>
    <row r="39" spans="1:243" s="38" customFormat="1" ht="48" customHeight="1">
      <c r="A39" s="54" t="s">
        <v>64</v>
      </c>
      <c r="B39" s="55"/>
      <c r="C39" s="56"/>
      <c r="D39" s="57"/>
      <c r="E39" s="57"/>
      <c r="F39" s="57"/>
      <c r="G39" s="57"/>
      <c r="H39" s="58"/>
      <c r="I39" s="58"/>
      <c r="J39" s="58"/>
      <c r="K39" s="58"/>
      <c r="L39" s="59"/>
      <c r="BA39" s="60">
        <f>SUM(BA14:BA38)</f>
        <v>1532264</v>
      </c>
      <c r="BB39" s="61">
        <f>SUM(BB13:BB38)</f>
        <v>1532264</v>
      </c>
      <c r="BC39" s="37" t="str">
        <f>SpellNumber($E$2,BB39)</f>
        <v>INR  Fifteen Lakh Thirty Two Thousand Two Hundred &amp; Sixty Four  Only</v>
      </c>
      <c r="IE39" s="39">
        <v>4</v>
      </c>
      <c r="IF39" s="39" t="s">
        <v>44</v>
      </c>
      <c r="IG39" s="39" t="s">
        <v>63</v>
      </c>
      <c r="IH39" s="39">
        <v>10</v>
      </c>
      <c r="II39" s="39" t="s">
        <v>39</v>
      </c>
    </row>
    <row r="40" spans="1:243" s="70" customFormat="1" ht="18">
      <c r="A40" s="55" t="s">
        <v>65</v>
      </c>
      <c r="B40" s="62"/>
      <c r="C40" s="63"/>
      <c r="D40" s="64"/>
      <c r="E40" s="76" t="s">
        <v>68</v>
      </c>
      <c r="F40" s="77"/>
      <c r="G40" s="65"/>
      <c r="H40" s="66"/>
      <c r="I40" s="66"/>
      <c r="J40" s="66"/>
      <c r="K40" s="67"/>
      <c r="L40" s="68"/>
      <c r="M40" s="69"/>
      <c r="O40" s="38"/>
      <c r="P40" s="38"/>
      <c r="Q40" s="38"/>
      <c r="R40" s="38"/>
      <c r="S40" s="38"/>
      <c r="BA40" s="71">
        <f>IF(ISBLANK(F40),0,IF(E40="Excess (+)",ROUND(BA39+(BA39*F40),2),IF(E40="Less (-)",ROUND(BA39+(BA39*F40*(-1)),2),IF(E40="At Par",BA39,0))))</f>
        <v>0</v>
      </c>
      <c r="BB40" s="72">
        <f>ROUND(BA40,0)</f>
        <v>0</v>
      </c>
      <c r="BC40" s="37" t="str">
        <f>SpellNumber($E$2,BB40)</f>
        <v>INR Zero Only</v>
      </c>
      <c r="IE40" s="73"/>
      <c r="IF40" s="73"/>
      <c r="IG40" s="73"/>
      <c r="IH40" s="73"/>
      <c r="II40" s="73"/>
    </row>
    <row r="41" spans="1:243" s="70" customFormat="1" ht="18">
      <c r="A41" s="54" t="s">
        <v>66</v>
      </c>
      <c r="B41" s="54"/>
      <c r="C41" s="92" t="str">
        <f>SpellNumber($E$2,BB40)</f>
        <v>INR Zero Only</v>
      </c>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IE41" s="73"/>
      <c r="IF41" s="73"/>
      <c r="IG41" s="73"/>
      <c r="IH41" s="73"/>
      <c r="II41" s="73"/>
    </row>
    <row r="42" ht="15"/>
    <row r="43" ht="15"/>
    <row r="44" ht="15"/>
    <row r="45" ht="15"/>
    <row r="46" ht="15"/>
    <row r="47" ht="15"/>
    <row r="48" ht="15"/>
  </sheetData>
  <sheetProtection password="EEC8" sheet="1"/>
  <mergeCells count="8">
    <mergeCell ref="A9:BC9"/>
    <mergeCell ref="C41:BC41"/>
    <mergeCell ref="A1:L1"/>
    <mergeCell ref="A4:BC4"/>
    <mergeCell ref="A5:BC5"/>
    <mergeCell ref="A6:BC6"/>
    <mergeCell ref="A7:BC7"/>
    <mergeCell ref="B8:BC8"/>
  </mergeCells>
  <dataValidations count="21">
    <dataValidation type="list" allowBlank="1" showErrorMessage="1" sqref="E4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decimal" allowBlank="1" showInputMessage="1" showErrorMessage="1" promptTitle="Rate Entry" prompt="Please enter the Rate in Rupees for this item. " errorTitle="Invaid Entry" error="Only Numeric Values are allowed. " sqref="H28:H38">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list" allowBlank="1" showErrorMessage="1" sqref="K13:K38">
      <formula1>"Partial Conversion,Full Conversion"</formula1>
      <formula2>0</formula2>
    </dataValidation>
    <dataValidation allowBlank="1" showInputMessage="1" showErrorMessage="1" promptTitle="Addition / Deduction" prompt="Please Choose the correct One" sqref="J13:J38">
      <formula1>0</formula1>
      <formula2>0</formula2>
    </dataValidation>
    <dataValidation type="list" showErrorMessage="1" sqref="I13:I38">
      <formula1>"Excess(+),Less(-)"</formula1>
      <formula2>0</formula2>
    </dataValidation>
    <dataValidation type="decimal" allowBlank="1" showErrorMessage="1" errorTitle="Invalid Entry" error="Only Numeric Values are allowed. " sqref="A13:A38">
      <formula1>0</formula1>
      <formula2>999999999999999</formula2>
    </dataValidation>
    <dataValidation allowBlank="1" showInputMessage="1" showErrorMessage="1" promptTitle="Itemcode/Make" prompt="Please enter text" sqref="C13:C3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allowBlank="1" showInputMessage="1" showErrorMessage="1" promptTitle="Units" prompt="Please enter Units in text" sqref="E13:E38">
      <formula1>0</formula1>
      <formula2>0</formula2>
    </dataValidation>
    <dataValidation type="decimal" allowBlank="1" showInputMessage="1" showErrorMessage="1" promptTitle="Quantity" prompt="Please enter the Quantity for this item. " errorTitle="Invalid Entry" error="Only Numeric Values are allowed. " sqref="D13:D38 F13:F38">
      <formula1>0</formula1>
      <formula2>999999999999999</formula2>
    </dataValidation>
    <dataValidation type="list" allowBlank="1" showInputMessage="1" showErrorMessage="1" sqref="L13 L14 L15 L16 L17 L18 L19 L20 L21 L22 L23 L24 L25 L26 L27 L28 L29 L30 L31 L32 L33 L34 L35 L36 L37 L38">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7" t="s">
        <v>67</v>
      </c>
      <c r="F6" s="97"/>
      <c r="G6" s="97"/>
      <c r="H6" s="97"/>
      <c r="I6" s="97"/>
      <c r="J6" s="97"/>
      <c r="K6" s="97"/>
    </row>
    <row r="7" spans="5:11" ht="14.25">
      <c r="E7" s="98"/>
      <c r="F7" s="98"/>
      <c r="G7" s="98"/>
      <c r="H7" s="98"/>
      <c r="I7" s="98"/>
      <c r="J7" s="98"/>
      <c r="K7" s="98"/>
    </row>
    <row r="8" spans="5:11" ht="14.25">
      <c r="E8" s="98"/>
      <c r="F8" s="98"/>
      <c r="G8" s="98"/>
      <c r="H8" s="98"/>
      <c r="I8" s="98"/>
      <c r="J8" s="98"/>
      <c r="K8" s="98"/>
    </row>
    <row r="9" spans="5:11" ht="14.25">
      <c r="E9" s="98"/>
      <c r="F9" s="98"/>
      <c r="G9" s="98"/>
      <c r="H9" s="98"/>
      <c r="I9" s="98"/>
      <c r="J9" s="98"/>
      <c r="K9" s="98"/>
    </row>
    <row r="10" spans="5:11" ht="14.25">
      <c r="E10" s="98"/>
      <c r="F10" s="98"/>
      <c r="G10" s="98"/>
      <c r="H10" s="98"/>
      <c r="I10" s="98"/>
      <c r="J10" s="98"/>
      <c r="K10" s="98"/>
    </row>
    <row r="11" spans="5:11" ht="14.25">
      <c r="E11" s="98"/>
      <c r="F11" s="98"/>
      <c r="G11" s="98"/>
      <c r="H11" s="98"/>
      <c r="I11" s="98"/>
      <c r="J11" s="98"/>
      <c r="K11" s="98"/>
    </row>
    <row r="12" spans="5:11" ht="14.25">
      <c r="E12" s="98"/>
      <c r="F12" s="98"/>
      <c r="G12" s="98"/>
      <c r="H12" s="98"/>
      <c r="I12" s="98"/>
      <c r="J12" s="98"/>
      <c r="K12" s="98"/>
    </row>
    <row r="13" spans="5:11" ht="14.25">
      <c r="E13" s="98"/>
      <c r="F13" s="98"/>
      <c r="G13" s="98"/>
      <c r="H13" s="98"/>
      <c r="I13" s="98"/>
      <c r="J13" s="98"/>
      <c r="K13" s="98"/>
    </row>
    <row r="14" spans="5:11" ht="14.25">
      <c r="E14" s="98"/>
      <c r="F14" s="98"/>
      <c r="G14" s="98"/>
      <c r="H14" s="98"/>
      <c r="I14" s="98"/>
      <c r="J14" s="98"/>
      <c r="K14" s="9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2022-03-04T07:04:55Z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