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<sst xmlns="http://schemas.openxmlformats.org/spreadsheetml/2006/main" count="128" uniqueCount="65">
  <si>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</si>
  <si>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</si>
  <si>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</si>
  <si>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</si>
  <si>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</si>
  <si>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</si>
  <si>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</si>
  <si>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</si>
  <si>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</si>
  <si>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</si>
  <si>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</si>
  <si>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</si>
  <si>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</si>
  <si>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</si>
  <si>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</si>
  <si>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</si>
  <si>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</si>
  <si>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</si>
  <si>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</si>
  <si>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</si>
  <si>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</si>
  <si>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</si>
  <si>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</si>
  <si>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</si>
  <si>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</si>
  <si>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</si>
  <si>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</si>
  <si>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</si>
  <si>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</si>
  <si>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</si>
  <si>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</si>
  <si>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</si>
  <si>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</si>
  <si>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</si>
  <si>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</si>
  <si>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</si>
  <si>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</si>
  <si>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</si>
  <si>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</si>
  <si>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</si>
  <si>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</si>
  <si>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</si>
  <si>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</si>
  <si>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</si>
  <si>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</si>
  <si>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</si>
  <si>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</si>
  <si>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</si>
  <si>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</si>
  <si>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</si>
  <si>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</si>
  <si>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</si>
  <si>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</si>
  <si>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</si>
  <si>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</si>
  <si>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</si>
  <si>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</si>
  <si>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</si>
  <si>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</si>
  <si>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</si>
  <si>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Name of Work: BOQ for Supply, installation , testing and commissioning of Battery Charger and Battery Bank in the Food Science DSS,IIT(BHU).</t>
  </si>
  <si>
    <r>
      <t xml:space="preserve">Supply, Installation, testing and commissioning of Battery Charger Make, FCBC +DVR+DCDB, rating-110V, 25 Amp 9Suitable for 110V/100Ah VRLA battery of 55 cells, Input voltage 415V, 3 Phase AC(+/-10%), Float Voltage 123.75 V DC(55*2.25V/Cell, +2%,-5%)  Boost Voltage 126.75 V DC(55*2.3V/Cell, +2%,-5%). Indication provided for AC Mains Fail, Rectifier Fuse Fail, Charger Fail, DC Over Voltage , DC Under Voltage , Float On, Boost . Degree of protection IP-42 as per IS: 13947. </t>
    </r>
    <r>
      <rPr>
        <b/>
        <sz val="12"/>
        <rFont val="Arial"/>
        <family val="2"/>
      </rPr>
      <t>(Make: Exide / Amaraja / HBL/ or any other make meeting above technical specification )</t>
    </r>
  </si>
  <si>
    <t>Set</t>
  </si>
  <si>
    <r>
      <t>Supply, Installation, testing and commssioning of VRLA type110V/100 Ah  DC Batery bank(  55 Nos cell * 2 V/Cell).    Float Voltage 123.75 V DC(55* 2.25V /Cell)  Boost Voltage 126.75 V DC(55*2.3V/Cell).</t>
    </r>
    <r>
      <rPr>
        <b/>
        <sz val="12"/>
        <rFont val="Arial"/>
        <family val="2"/>
      </rPr>
      <t>(Make: Exide / Amaraja / HBL )</t>
    </r>
  </si>
  <si>
    <t>Contract No:  IIT(BHU)/IWD/ET-04/2022-23/612 Dated 26.07.2022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</si>
</sst>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80"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80"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4" fillId="0" borderId="21" xfId="0" applyFont="1" applyBorder="1" applyAlignment="1">
      <alignment horizontal="justify" vertical="top" wrapText="1"/>
    </xf>
    <xf numFmtId="0" fontId="24" fillId="0" borderId="21" xfId="0" applyFont="1" applyBorder="1" applyAlignment="1">
      <alignment horizontal="center" vertical="center" wrapText="1"/>
    </xf>
    <xf numFmtId="0" fontId="24" fillId="0" borderId="21" xfId="0" applyFont="1" applyBorder="1" applyAlignment="1">
      <alignment horizontal="justify" vertical="center" wrapText="1"/>
    </xf>
    <xf numFmtId="2" fontId="25" fillId="0" borderId="16" xfId="60" applyNumberFormat="1" applyFont="1" applyFill="1" applyBorder="1" applyAlignment="1">
      <alignment horizontal="right" vertical="top"/>
      <protection/>
    </xf>
    <xf numFmtId="2" fontId="24" fillId="0" borderId="21" xfId="44" applyNumberFormat="1" applyFont="1" applyBorder="1" applyAlignment="1">
      <alignment horizontal="right" vertical="center" wrapText="1"/>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24.0039062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1" t="s">
        <v>51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60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64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60">
      <c r="A8" s="11" t="s">
        <v>49</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53</v>
      </c>
      <c r="IC13" s="38" t="s">
        <v>34</v>
      </c>
      <c r="IE13" s="39"/>
      <c r="IF13" s="39" t="s">
        <v>35</v>
      </c>
      <c r="IG13" s="39" t="s">
        <v>36</v>
      </c>
      <c r="IH13" s="39">
        <v>10</v>
      </c>
      <c r="II13" s="39" t="s">
        <v>37</v>
      </c>
    </row>
    <row r="14" spans="1:243" s="38" customFormat="1" ht="164.25" customHeight="1">
      <c r="A14" s="22">
        <v>1</v>
      </c>
      <c r="B14" s="73" t="s">
        <v>61</v>
      </c>
      <c r="C14" s="24" t="s">
        <v>38</v>
      </c>
      <c r="D14" s="74">
        <v>1</v>
      </c>
      <c r="E14" s="75" t="s">
        <v>62</v>
      </c>
      <c r="F14" s="77">
        <v>283698</v>
      </c>
      <c r="G14" s="41"/>
      <c r="H14" s="42"/>
      <c r="I14" s="40" t="s">
        <v>40</v>
      </c>
      <c r="J14" s="43">
        <f>IF(I14="Less(-)",-1,1)</f>
        <v>1</v>
      </c>
      <c r="K14" s="44" t="s">
        <v>41</v>
      </c>
      <c r="L14" s="44" t="s">
        <v>4</v>
      </c>
      <c r="M14" s="68"/>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76">
        <f>total_amount_ba($B$2,$D$2,D14,F14,J14,K14,M14)</f>
        <v>283698</v>
      </c>
      <c r="BB14" s="47">
        <f>BA14+SUM(N14:AZ14)</f>
        <v>283698</v>
      </c>
      <c r="BC14" s="37" t="str">
        <f>SpellNumber(L14,BB14)</f>
        <v>INR  Two Lakh Eighty Three Thousand Six Hundred &amp; Ninety Eight  Only</v>
      </c>
      <c r="IA14" s="38">
        <v>1</v>
      </c>
      <c r="IB14" s="72" t="s">
        <v>58</v>
      </c>
      <c r="IC14" s="38" t="s">
        <v>38</v>
      </c>
      <c r="ID14" s="38">
        <v>1446</v>
      </c>
      <c r="IE14" s="39" t="s">
        <v>54</v>
      </c>
      <c r="IF14" s="39" t="s">
        <v>42</v>
      </c>
      <c r="IG14" s="39" t="s">
        <v>36</v>
      </c>
      <c r="IH14" s="39">
        <v>123.223</v>
      </c>
      <c r="II14" s="39" t="s">
        <v>39</v>
      </c>
    </row>
    <row r="15" spans="1:243" s="38" customFormat="1" ht="110.25" customHeight="1">
      <c r="A15" s="22">
        <v>2</v>
      </c>
      <c r="B15" s="73" t="s">
        <v>63</v>
      </c>
      <c r="C15" s="24" t="s">
        <v>43</v>
      </c>
      <c r="D15" s="74">
        <v>1</v>
      </c>
      <c r="E15" s="75" t="s">
        <v>62</v>
      </c>
      <c r="F15" s="77">
        <v>129845</v>
      </c>
      <c r="G15" s="41"/>
      <c r="H15" s="41"/>
      <c r="I15" s="40" t="s">
        <v>40</v>
      </c>
      <c r="J15" s="43">
        <f>IF(I15="Less(-)",-1,1)</f>
        <v>1</v>
      </c>
      <c r="K15" s="44" t="s">
        <v>41</v>
      </c>
      <c r="L15" s="44" t="s">
        <v>4</v>
      </c>
      <c r="M15" s="69"/>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76">
        <f>total_amount_ba($B$2,$D$2,D15,F15,J15,K15,M15)</f>
        <v>129845</v>
      </c>
      <c r="BB15" s="47">
        <f>BA15+SUM(N15:AZ15)</f>
        <v>129845</v>
      </c>
      <c r="BC15" s="37" t="str">
        <f>SpellNumber(L15,BB15)</f>
        <v>INR  One Lakh Twenty Nine Thousand Eight Hundred &amp; Forty Five  Only</v>
      </c>
      <c r="IA15" s="38">
        <v>2</v>
      </c>
      <c r="IB15" s="72" t="s">
        <v>59</v>
      </c>
      <c r="IC15" s="38" t="s">
        <v>43</v>
      </c>
      <c r="ID15" s="38">
        <v>482</v>
      </c>
      <c r="IE15" s="39" t="s">
        <v>54</v>
      </c>
      <c r="IF15" s="39" t="s">
        <v>44</v>
      </c>
      <c r="IG15" s="39" t="s">
        <v>45</v>
      </c>
      <c r="IH15" s="39">
        <v>213</v>
      </c>
      <c r="II15" s="39" t="s">
        <v>39</v>
      </c>
    </row>
    <row r="16" spans="1:243" s="38" customFormat="1" ht="48" customHeight="1">
      <c r="A16" s="48" t="s">
        <v>55</v>
      </c>
      <c r="B16" s="49"/>
      <c r="C16" s="50"/>
      <c r="D16" s="51"/>
      <c r="E16" s="51"/>
      <c r="F16" s="51"/>
      <c r="G16" s="51"/>
      <c r="H16" s="52"/>
      <c r="I16" s="52"/>
      <c r="J16" s="52"/>
      <c r="K16" s="52"/>
      <c r="L16" s="53"/>
      <c r="BA16" s="54">
        <f>SUM(BA13:BA15)</f>
        <v>413543</v>
      </c>
      <c r="BB16" s="55">
        <f>SUM(BB13:BB15)</f>
        <v>413543</v>
      </c>
      <c r="BC16" s="37" t="str">
        <f>SpellNumber($E$2,BB16)</f>
        <v>INR  Four Lakh Thirteen Thousand Five Hundred &amp; Forty Three  Only</v>
      </c>
      <c r="IE16" s="39">
        <v>4</v>
      </c>
      <c r="IF16" s="39" t="s">
        <v>44</v>
      </c>
      <c r="IG16" s="39" t="s">
        <v>46</v>
      </c>
      <c r="IH16" s="39">
        <v>10</v>
      </c>
      <c r="II16" s="39" t="s">
        <v>39</v>
      </c>
    </row>
    <row r="17" spans="1:243" s="64" customFormat="1" ht="18">
      <c r="A17" s="49" t="s">
        <v>56</v>
      </c>
      <c r="B17" s="56"/>
      <c r="C17" s="57"/>
      <c r="D17" s="58"/>
      <c r="E17" s="70" t="s">
        <v>48</v>
      </c>
      <c r="F17" s="71"/>
      <c r="G17" s="59"/>
      <c r="H17" s="60"/>
      <c r="I17" s="60"/>
      <c r="J17" s="60"/>
      <c r="K17" s="61"/>
      <c r="L17" s="62"/>
      <c r="M17" s="63"/>
      <c r="O17" s="38"/>
      <c r="P17" s="38"/>
      <c r="Q17" s="38"/>
      <c r="R17" s="38"/>
      <c r="S17" s="38"/>
      <c r="BA17" s="65">
        <f>IF(ISBLANK(F17),0,IF(E17="Excess (+)",ROUND(BA16+(BA16*F17),2),IF(E17="Less (-)",ROUND(BA16+(BA16*F17*(-1)),2),IF(E17="At Par",BA16,0))))</f>
        <v>0</v>
      </c>
      <c r="BB17" s="66">
        <f>ROUND(BA17,0)</f>
        <v>0</v>
      </c>
      <c r="BC17" s="37" t="str">
        <f>SpellNumber($E$2,BB17)</f>
        <v>INR Zero Only</v>
      </c>
      <c r="IE17" s="67"/>
      <c r="IF17" s="67"/>
      <c r="IG17" s="67"/>
      <c r="IH17" s="67"/>
      <c r="II17" s="67"/>
    </row>
    <row r="18" spans="1:243" s="64" customFormat="1" ht="18">
      <c r="A18" s="48" t="s">
        <v>57</v>
      </c>
      <c r="B18" s="48"/>
      <c r="C18" s="79" t="str">
        <f>SpellNumber($E$2,BB17)</f>
        <v>INR Zero Only</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IE18" s="67"/>
      <c r="IF18" s="67"/>
      <c r="IG18" s="67"/>
      <c r="IH18" s="67"/>
      <c r="II18" s="67"/>
    </row>
    <row r="19" ht="15"/>
    <row r="20" ht="15"/>
  </sheetData>
  <sheetProtection password="EEC8" sheet="1"/>
  <mergeCells count="8">
    <mergeCell ref="A9:BC9"/>
    <mergeCell ref="C18:BC18"/>
    <mergeCell ref="A1:L1"/>
    <mergeCell ref="A4:BC4"/>
    <mergeCell ref="A5:BC5"/>
    <mergeCell ref="A6:BC6"/>
    <mergeCell ref="A7:BC7"/>
    <mergeCell ref="B8:BC8"/>
  </mergeCells>
  <dataValidations count="19">
    <dataValidation type="list" allowBlank="1" showErrorMessage="1" sqref="E1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list" allowBlank="1" showErrorMessage="1" sqref="K13:K15">
      <formula1>"Partial Conversion,Full Conversion"</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L13:L15">
      <formula1>"INR"</formula1>
    </dataValidation>
    <dataValidation type="decimal" allowBlank="1" showErrorMessage="1" errorTitle="Invalid Entry" error="Only Numeric Values are allowed. " sqref="A13:A1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47</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2022-07-26T10:44:06Z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