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<sst xmlns="http://schemas.openxmlformats.org/spreadsheetml/2006/main" count="308" uniqueCount="115">
  <si>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</si>
  <si>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</si>
  <si>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</si>
  <si>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</si>
  <si>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</si>
  <si>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</si>
  <si>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</si>
  <si>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</si>
  <si>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</si>
  <si>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</si>
  <si>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</si>
  <si>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</si>
  <si>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</si>
  <si>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</si>
  <si>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</si>
  <si>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</si>
  <si>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</si>
  <si>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</si>
  <si>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</si>
  <si>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</si>
  <si>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</si>
  <si>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</si>
  <si>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</si>
  <si>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</si>
  <si>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</si>
  <si>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</si>
  <si>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</si>
  <si>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</si>
  <si>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</si>
  <si>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</si>
  <si>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</si>
  <si>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</si>
  <si>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</si>
  <si>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</si>
  <si>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</si>
  <si>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</si>
  <si>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</si>
  <si>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</si>
  <si>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</si>
  <si>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</si>
  <si>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</si>
  <si>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</si>
  <si>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</si>
  <si>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</si>
  <si>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</si>
  <si>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</si>
  <si>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</si>
  <si>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</si>
  <si>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</si>
  <si>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</si>
  <si>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</si>
  <si>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</si>
  <si>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</si>
  <si>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</si>
  <si>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</si>
  <si>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</si>
  <si>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</si>
  <si>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</si>
  <si>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</si>
  <si>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</si>
  <si>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</si>
  <si>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</si>
  <si>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</si>
  <si>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</si>
  <si>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</si>
  <si>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</si>
  <si>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</si>
  <si>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</si>
  <si>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</si>
  <si>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</si>
  <si>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</si>
  <si>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</si>
  <si>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</si>
  <si>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</si>
  <si>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</si>
  <si>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</si>
  <si>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</si>
  <si>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</si>
  <si>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</si>
  <si>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</si>
  <si>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</si>
  <si>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</si>
  <si>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</si>
  <si>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</si>
  <si>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</si>
  <si>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</si>
  <si>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</si>
  <si>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</si>
  <si>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</si>
  <si>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</si>
  <si>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</si>
  <si>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</si>
  <si>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</si>
  <si>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</si>
  <si>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C
</t>
  </si>
  <si>
    <t>Wiring for circuit/ submain wiring alongwith earth wire with the following sizes of FRLS PVC insulated copper conductor, single core cable in surface/ recessed medium class PVC conduit as required. (Make: Polycab/ Finolex/ L&amp;T)
2 X 2.5 sq. mm + 1 X 2.5 sq. mm earth wire</t>
  </si>
  <si>
    <t>4 X 4 sq. mm + 2 X 4 sq. mm earth wire</t>
  </si>
  <si>
    <t>4 X 6 sq. mm + 2 X 6 sq. mm earth wire</t>
  </si>
  <si>
    <t>4 X 10 sq. mm + 2 X 6 sq. mm earth wire</t>
  </si>
  <si>
    <t>Supplying and fixing of8 way (4 + 24), Double door surface/ recess mounting, vertical type, 415 V, TPN MCB distribution board of sheet steel, dust protected, duly  owder painted, inclusive of 200 A, tinned copper bus bar, common neutral link, earth bar, din bar for mounting MCBs (but without MCBs and incomer) as required. (Note : Vertical type MCB TPDB is normally used where 3 phase outlets are required.) (Make: ABB / L&amp;T /  Legrand)</t>
  </si>
  <si>
    <t xml:space="preserve">Providing and fixing following rating and breaking capacity and pole MCCB with thermo magnetic release and terminal spreaders in existing cubicle panel board including drilling holes in cubicle panel, making connections, etc. as required. (For VTPN DB) (Make: ABB / L&amp;T /  Legrand)
125 A,36KA,FPMCCB 
</t>
  </si>
  <si>
    <t>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 Isolator) 
8 way (4 + 24), Double door</t>
  </si>
  <si>
    <t>32 Amp Triple pole MCB</t>
  </si>
  <si>
    <t xml:space="preserve">32 A  "C" curve FP MCB </t>
  </si>
  <si>
    <t xml:space="preserve"> 4 Way  sheet steel enclosure</t>
  </si>
  <si>
    <t xml:space="preserve">63 A  "C" curve FP MCB </t>
  </si>
  <si>
    <t>DP MCB   "C" curve 40/63 A</t>
  </si>
  <si>
    <t>2 Way  sheet steel enclosure</t>
  </si>
  <si>
    <t>Providing &amp;  fixing of end terminal to provide connections of Motors</t>
  </si>
  <si>
    <t>Supplying and laying of LT power cable of 3.5Cx 50 Sqmm on wall surface including termination at both ends using gland and lugs as required.  (Make: Polycab/ Gloster/ KEI)</t>
  </si>
  <si>
    <t xml:space="preserve"> Provind &amp; connection of Cable End termination</t>
  </si>
  <si>
    <t>Points</t>
  </si>
  <si>
    <t>Mtrs</t>
  </si>
  <si>
    <t>Name of Work: BOQ Electrical Installations &amp; Wiring Works in the Electrical Machine &amp; Drive Lab of the Electrical Engineering Department IIT(BHU)</t>
  </si>
  <si>
    <t>Contract No:   IIT(BHU)/IWD/ET-06/2022-23/614 Dated 26.07.2022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</si>
</sst>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3"/>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5" t="str">
        <f>B2&amp;" BoQ"</f>
        <v>Percentage BoQ</v>
      </c>
      <c r="B1" s="85"/>
      <c r="C1" s="85"/>
      <c r="D1" s="85"/>
      <c r="E1" s="85"/>
      <c r="F1" s="85"/>
      <c r="G1" s="85"/>
      <c r="H1" s="85"/>
      <c r="I1" s="85"/>
      <c r="J1" s="85"/>
      <c r="K1" s="85"/>
      <c r="L1" s="8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6" t="s">
        <v>69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6" customHeight="1">
      <c r="A5" s="86" t="s">
        <v>113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27" customHeight="1">
      <c r="A6" s="86" t="s">
        <v>114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5"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60">
      <c r="A8" s="11" t="s">
        <v>66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15">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70</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72</v>
      </c>
      <c r="IC13" s="38" t="s">
        <v>34</v>
      </c>
      <c r="IE13" s="39"/>
      <c r="IF13" s="39" t="s">
        <v>35</v>
      </c>
      <c r="IG13" s="39" t="s">
        <v>36</v>
      </c>
      <c r="IH13" s="39">
        <v>10</v>
      </c>
      <c r="II13" s="39" t="s">
        <v>37</v>
      </c>
    </row>
    <row r="14" spans="1:243" s="38" customFormat="1" ht="72" customHeight="1">
      <c r="A14" s="22">
        <v>1</v>
      </c>
      <c r="B14" s="79" t="s">
        <v>94</v>
      </c>
      <c r="C14" s="24" t="s">
        <v>38</v>
      </c>
      <c r="D14" s="78">
        <v>2</v>
      </c>
      <c r="E14" s="80" t="s">
        <v>111</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1980</v>
      </c>
      <c r="BB14" s="48">
        <f aca="true" t="shared" si="2" ref="BB14:BB24">BA14+SUM(N14:AZ14)</f>
        <v>1980</v>
      </c>
      <c r="BC14" s="37" t="str">
        <f aca="true" t="shared" si="3" ref="BC14:BC24">SpellNumber(L14,BB14)</f>
        <v>INR  One Thousand Nine Hundred &amp; Eighty  Only</v>
      </c>
      <c r="IA14" s="38">
        <v>1</v>
      </c>
      <c r="IB14" s="77" t="s">
        <v>77</v>
      </c>
      <c r="IC14" s="38" t="s">
        <v>38</v>
      </c>
      <c r="ID14" s="38">
        <v>1446</v>
      </c>
      <c r="IE14" s="39" t="s">
        <v>73</v>
      </c>
      <c r="IF14" s="39" t="s">
        <v>42</v>
      </c>
      <c r="IG14" s="39" t="s">
        <v>36</v>
      </c>
      <c r="IH14" s="39">
        <v>123.223</v>
      </c>
      <c r="II14" s="39" t="s">
        <v>39</v>
      </c>
    </row>
    <row r="15" spans="1:243" s="38" customFormat="1" ht="38.25" customHeight="1">
      <c r="A15" s="22">
        <v>2</v>
      </c>
      <c r="B15" s="79" t="s">
        <v>95</v>
      </c>
      <c r="C15" s="24" t="s">
        <v>43</v>
      </c>
      <c r="D15" s="78">
        <v>5</v>
      </c>
      <c r="E15" s="80" t="s">
        <v>112</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835</v>
      </c>
      <c r="BB15" s="48">
        <f t="shared" si="2"/>
        <v>835</v>
      </c>
      <c r="BC15" s="37" t="str">
        <f t="shared" si="3"/>
        <v>INR  Eight Hundred &amp; Thirty Five  Only</v>
      </c>
      <c r="IA15" s="38">
        <v>2</v>
      </c>
      <c r="IB15" s="77" t="s">
        <v>78</v>
      </c>
      <c r="IC15" s="38" t="s">
        <v>43</v>
      </c>
      <c r="ID15" s="38">
        <v>482</v>
      </c>
      <c r="IE15" s="39" t="s">
        <v>73</v>
      </c>
      <c r="IF15" s="39" t="s">
        <v>44</v>
      </c>
      <c r="IG15" s="39" t="s">
        <v>45</v>
      </c>
      <c r="IH15" s="39">
        <v>213</v>
      </c>
      <c r="II15" s="39" t="s">
        <v>39</v>
      </c>
    </row>
    <row r="16" spans="1:243" s="38" customFormat="1" ht="33" customHeight="1">
      <c r="A16" s="22">
        <v>3</v>
      </c>
      <c r="B16" s="79" t="s">
        <v>96</v>
      </c>
      <c r="C16" s="24" t="s">
        <v>46</v>
      </c>
      <c r="D16" s="78">
        <v>93</v>
      </c>
      <c r="E16" s="80" t="s">
        <v>112</v>
      </c>
      <c r="F16" s="78">
        <v>308</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28644</v>
      </c>
      <c r="BB16" s="48">
        <f t="shared" si="2"/>
        <v>28644</v>
      </c>
      <c r="BC16" s="37" t="str">
        <f t="shared" si="3"/>
        <v>INR  Twenty Eight Thousand Six Hundred &amp; Forty Four  Only</v>
      </c>
      <c r="IA16" s="38">
        <v>3</v>
      </c>
      <c r="IB16" s="77" t="s">
        <v>79</v>
      </c>
      <c r="IC16" s="38" t="s">
        <v>46</v>
      </c>
      <c r="ID16" s="38">
        <v>241</v>
      </c>
      <c r="IE16" s="39" t="s">
        <v>73</v>
      </c>
      <c r="IF16" s="39" t="s">
        <v>35</v>
      </c>
      <c r="IG16" s="39" t="s">
        <v>47</v>
      </c>
      <c r="IH16" s="39">
        <v>10</v>
      </c>
      <c r="II16" s="39" t="s">
        <v>39</v>
      </c>
    </row>
    <row r="17" spans="1:243" s="38" customFormat="1" ht="40.5" customHeight="1">
      <c r="A17" s="22">
        <v>4</v>
      </c>
      <c r="B17" s="79" t="s">
        <v>97</v>
      </c>
      <c r="C17" s="24" t="s">
        <v>48</v>
      </c>
      <c r="D17" s="78">
        <v>145</v>
      </c>
      <c r="E17" s="80" t="s">
        <v>112</v>
      </c>
      <c r="F17" s="78">
        <v>394</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57130</v>
      </c>
      <c r="BB17" s="48">
        <f t="shared" si="2"/>
        <v>57130</v>
      </c>
      <c r="BC17" s="37" t="str">
        <f t="shared" si="3"/>
        <v>INR  Fifty Seven Thousand One Hundred &amp; Thirty  Only</v>
      </c>
      <c r="IA17" s="38">
        <v>4</v>
      </c>
      <c r="IB17" s="77" t="s">
        <v>80</v>
      </c>
      <c r="IC17" s="38" t="s">
        <v>48</v>
      </c>
      <c r="ID17" s="38">
        <v>241</v>
      </c>
      <c r="IE17" s="39" t="s">
        <v>73</v>
      </c>
      <c r="IF17" s="39" t="s">
        <v>49</v>
      </c>
      <c r="IG17" s="39" t="s">
        <v>50</v>
      </c>
      <c r="IH17" s="39">
        <v>10</v>
      </c>
      <c r="II17" s="39" t="s">
        <v>39</v>
      </c>
    </row>
    <row r="18" spans="1:243" s="38" customFormat="1" ht="30" customHeight="1">
      <c r="A18" s="22">
        <v>5</v>
      </c>
      <c r="B18" s="79" t="s">
        <v>98</v>
      </c>
      <c r="C18" s="24" t="s">
        <v>51</v>
      </c>
      <c r="D18" s="78">
        <v>40</v>
      </c>
      <c r="E18" s="81" t="s">
        <v>112</v>
      </c>
      <c r="F18" s="78">
        <v>543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21720</v>
      </c>
      <c r="BB18" s="48">
        <f t="shared" si="2"/>
        <v>21720</v>
      </c>
      <c r="BC18" s="37" t="str">
        <f t="shared" si="3"/>
        <v>INR  Twenty One Thousand Seven Hundred &amp; Twenty  Only</v>
      </c>
      <c r="IA18" s="38">
        <v>5</v>
      </c>
      <c r="IB18" s="77" t="s">
        <v>81</v>
      </c>
      <c r="IC18" s="38" t="s">
        <v>51</v>
      </c>
      <c r="ID18" s="38">
        <v>4819</v>
      </c>
      <c r="IE18" s="39" t="s">
        <v>68</v>
      </c>
      <c r="IF18" s="39" t="s">
        <v>42</v>
      </c>
      <c r="IG18" s="39" t="s">
        <v>36</v>
      </c>
      <c r="IH18" s="39">
        <v>123.223</v>
      </c>
      <c r="II18" s="39" t="s">
        <v>39</v>
      </c>
    </row>
    <row r="19" spans="1:243" s="38" customFormat="1" ht="30.75" customHeight="1">
      <c r="A19" s="22">
        <v>6</v>
      </c>
      <c r="B19" s="82" t="s">
        <v>99</v>
      </c>
      <c r="C19" s="24" t="s">
        <v>52</v>
      </c>
      <c r="D19" s="78">
        <v>1</v>
      </c>
      <c r="E19" s="80" t="s">
        <v>39</v>
      </c>
      <c r="F19" s="78">
        <v>7744</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7744</v>
      </c>
      <c r="BB19" s="48">
        <f t="shared" si="2"/>
        <v>7744</v>
      </c>
      <c r="BC19" s="37" t="str">
        <f t="shared" si="3"/>
        <v>INR  Seven Thousand Seven Hundred &amp; Forty Four  Only</v>
      </c>
      <c r="IA19" s="38">
        <v>6</v>
      </c>
      <c r="IB19" s="77" t="s">
        <v>82</v>
      </c>
      <c r="IC19" s="38" t="s">
        <v>52</v>
      </c>
      <c r="ID19" s="38">
        <v>482</v>
      </c>
      <c r="IE19" s="39" t="s">
        <v>73</v>
      </c>
      <c r="IF19" s="39" t="s">
        <v>44</v>
      </c>
      <c r="IG19" s="39" t="s">
        <v>45</v>
      </c>
      <c r="IH19" s="39">
        <v>213</v>
      </c>
      <c r="II19" s="39" t="s">
        <v>39</v>
      </c>
    </row>
    <row r="20" spans="1:243" s="38" customFormat="1" ht="60" customHeight="1">
      <c r="A20" s="22">
        <v>7</v>
      </c>
      <c r="B20" s="82" t="s">
        <v>100</v>
      </c>
      <c r="C20" s="24" t="s">
        <v>53</v>
      </c>
      <c r="D20" s="78">
        <v>1</v>
      </c>
      <c r="E20" s="81" t="s">
        <v>39</v>
      </c>
      <c r="F20" s="78">
        <v>7505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7505</v>
      </c>
      <c r="BB20" s="48">
        <f t="shared" si="2"/>
        <v>7505</v>
      </c>
      <c r="BC20" s="37" t="str">
        <f t="shared" si="3"/>
        <v>INR  Seven Thousand Five Hundred &amp; Five  Only</v>
      </c>
      <c r="IA20" s="38">
        <v>7</v>
      </c>
      <c r="IB20" s="77" t="s">
        <v>83</v>
      </c>
      <c r="IC20" s="38" t="s">
        <v>53</v>
      </c>
      <c r="ID20" s="38">
        <v>4819</v>
      </c>
      <c r="IE20" s="39" t="s">
        <v>68</v>
      </c>
      <c r="IF20" s="39" t="s">
        <v>35</v>
      </c>
      <c r="IG20" s="39" t="s">
        <v>47</v>
      </c>
      <c r="IH20" s="39">
        <v>10</v>
      </c>
      <c r="II20" s="39" t="s">
        <v>39</v>
      </c>
    </row>
    <row r="21" spans="1:243" s="38" customFormat="1" ht="57" customHeight="1">
      <c r="A21" s="22">
        <v>8</v>
      </c>
      <c r="B21" s="82" t="s">
        <v>101</v>
      </c>
      <c r="C21" s="24" t="s">
        <v>54</v>
      </c>
      <c r="D21" s="78">
        <v>2</v>
      </c>
      <c r="E21" s="81" t="s">
        <v>39</v>
      </c>
      <c r="F21" s="78">
        <v>4601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9202</v>
      </c>
      <c r="BB21" s="48">
        <f t="shared" si="2"/>
        <v>9202</v>
      </c>
      <c r="BC21" s="37" t="str">
        <f t="shared" si="3"/>
        <v>INR  Nine Thousand Two Hundred &amp; Two  Only</v>
      </c>
      <c r="IA21" s="38">
        <v>8</v>
      </c>
      <c r="IB21" s="38" t="s">
        <v>84</v>
      </c>
      <c r="IC21" s="38" t="s">
        <v>54</v>
      </c>
      <c r="ID21" s="38">
        <v>100</v>
      </c>
      <c r="IE21" s="39" t="s">
        <v>39</v>
      </c>
      <c r="IF21" s="39" t="s">
        <v>49</v>
      </c>
      <c r="IG21" s="39" t="s">
        <v>50</v>
      </c>
      <c r="IH21" s="39">
        <v>10</v>
      </c>
      <c r="II21" s="39" t="s">
        <v>39</v>
      </c>
    </row>
    <row r="22" spans="1:243" s="38" customFormat="1" ht="51" customHeight="1">
      <c r="A22" s="22">
        <v>9</v>
      </c>
      <c r="B22" s="82" t="s">
        <v>102</v>
      </c>
      <c r="C22" s="24" t="s">
        <v>55</v>
      </c>
      <c r="D22" s="78">
        <v>20</v>
      </c>
      <c r="E22" s="81" t="s">
        <v>39</v>
      </c>
      <c r="F22" s="78">
        <v>1350</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27000</v>
      </c>
      <c r="BB22" s="48">
        <f t="shared" si="2"/>
        <v>27000</v>
      </c>
      <c r="BC22" s="37" t="str">
        <f t="shared" si="3"/>
        <v>INR  Twenty Seven Thousand    Only</v>
      </c>
      <c r="IA22" s="38">
        <v>9</v>
      </c>
      <c r="IB22" s="77" t="s">
        <v>85</v>
      </c>
      <c r="IC22" s="38" t="s">
        <v>55</v>
      </c>
      <c r="ID22" s="38">
        <v>100</v>
      </c>
      <c r="IE22" s="39" t="s">
        <v>39</v>
      </c>
      <c r="IF22" s="39" t="s">
        <v>42</v>
      </c>
      <c r="IG22" s="39" t="s">
        <v>36</v>
      </c>
      <c r="IH22" s="39">
        <v>123.223</v>
      </c>
      <c r="II22" s="39" t="s">
        <v>39</v>
      </c>
    </row>
    <row r="23" spans="1:243" s="38" customFormat="1" ht="49.5" customHeight="1">
      <c r="A23" s="22">
        <v>10</v>
      </c>
      <c r="B23" s="82" t="s">
        <v>103</v>
      </c>
      <c r="C23" s="24" t="s">
        <v>56</v>
      </c>
      <c r="D23" s="78">
        <v>20</v>
      </c>
      <c r="E23" s="81" t="s">
        <v>39</v>
      </c>
      <c r="F23" s="78">
        <v>1785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35700</v>
      </c>
      <c r="BB23" s="48">
        <f t="shared" si="2"/>
        <v>35700</v>
      </c>
      <c r="BC23" s="37" t="str">
        <f t="shared" si="3"/>
        <v>INR  Thirty Five Thousand Seven Hundred    Only</v>
      </c>
      <c r="IA23" s="38">
        <v>10</v>
      </c>
      <c r="IB23" s="77" t="s">
        <v>86</v>
      </c>
      <c r="IC23" s="38" t="s">
        <v>56</v>
      </c>
      <c r="ID23" s="38">
        <v>100</v>
      </c>
      <c r="IE23" s="39" t="s">
        <v>39</v>
      </c>
      <c r="IF23" s="39" t="s">
        <v>44</v>
      </c>
      <c r="IG23" s="39" t="s">
        <v>45</v>
      </c>
      <c r="IH23" s="39">
        <v>213</v>
      </c>
      <c r="II23" s="39" t="s">
        <v>39</v>
      </c>
    </row>
    <row r="24" spans="1:243" s="38" customFormat="1" ht="48" customHeight="1">
      <c r="A24" s="22">
        <v>11</v>
      </c>
      <c r="B24" s="82" t="s">
        <v>104</v>
      </c>
      <c r="C24" s="24" t="s">
        <v>57</v>
      </c>
      <c r="D24" s="78">
        <v>20</v>
      </c>
      <c r="E24" s="81" t="s">
        <v>39</v>
      </c>
      <c r="F24" s="78">
        <v>670</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13400</v>
      </c>
      <c r="BB24" s="48">
        <f t="shared" si="2"/>
        <v>13400</v>
      </c>
      <c r="BC24" s="37" t="str">
        <f t="shared" si="3"/>
        <v>INR  Thirteen Thousand Four Hundred    Only</v>
      </c>
      <c r="IA24" s="38">
        <v>11</v>
      </c>
      <c r="IB24" s="77" t="s">
        <v>87</v>
      </c>
      <c r="IC24" s="38" t="s">
        <v>57</v>
      </c>
      <c r="ID24" s="38">
        <v>100</v>
      </c>
      <c r="IE24" s="39" t="s">
        <v>39</v>
      </c>
      <c r="IF24" s="39" t="s">
        <v>35</v>
      </c>
      <c r="IG24" s="39" t="s">
        <v>47</v>
      </c>
      <c r="IH24" s="39">
        <v>10</v>
      </c>
      <c r="II24" s="39" t="s">
        <v>39</v>
      </c>
    </row>
    <row r="25" spans="1:243" s="38" customFormat="1" ht="48.75" customHeight="1">
      <c r="A25" s="22">
        <v>12</v>
      </c>
      <c r="B25" s="82" t="s">
        <v>105</v>
      </c>
      <c r="C25" s="24" t="s">
        <v>71</v>
      </c>
      <c r="D25" s="78">
        <v>2</v>
      </c>
      <c r="E25" s="81" t="s">
        <v>39</v>
      </c>
      <c r="F25" s="78">
        <v>2719</v>
      </c>
      <c r="G25" s="41"/>
      <c r="H25" s="41"/>
      <c r="I25" s="40" t="s">
        <v>40</v>
      </c>
      <c r="J25" s="43">
        <f aca="true" t="shared" si="4" ref="J25:J30">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0">total_amount_ba($B$2,$D$2,D25,F25,J25,K25,M25)</f>
        <v>5438</v>
      </c>
      <c r="BB25" s="48">
        <f aca="true" t="shared" si="6" ref="BB25:BB30">BA25+SUM(N25:AZ25)</f>
        <v>5438</v>
      </c>
      <c r="BC25" s="37" t="str">
        <f aca="true" t="shared" si="7" ref="BC25:BC30">SpellNumber(L25,BB25)</f>
        <v>INR  Five Thousand Four Hundred &amp; Thirty Eight  Only</v>
      </c>
      <c r="IA25" s="38">
        <v>12</v>
      </c>
      <c r="IB25" s="77" t="s">
        <v>88</v>
      </c>
      <c r="IC25" s="38" t="s">
        <v>71</v>
      </c>
      <c r="ID25" s="38">
        <v>75</v>
      </c>
      <c r="IE25" s="39" t="s">
        <v>39</v>
      </c>
      <c r="IF25" s="39" t="s">
        <v>42</v>
      </c>
      <c r="IG25" s="39" t="s">
        <v>36</v>
      </c>
      <c r="IH25" s="39">
        <v>123.223</v>
      </c>
      <c r="II25" s="39" t="s">
        <v>39</v>
      </c>
    </row>
    <row r="26" spans="1:243" s="38" customFormat="1" ht="48" customHeight="1">
      <c r="A26" s="22">
        <v>13</v>
      </c>
      <c r="B26" s="82" t="s">
        <v>106</v>
      </c>
      <c r="C26" s="24" t="s">
        <v>58</v>
      </c>
      <c r="D26" s="78">
        <v>8</v>
      </c>
      <c r="E26" s="81" t="s">
        <v>39</v>
      </c>
      <c r="F26" s="78">
        <v>950</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7600</v>
      </c>
      <c r="BB26" s="48">
        <f t="shared" si="6"/>
        <v>7600</v>
      </c>
      <c r="BC26" s="37" t="str">
        <f t="shared" si="7"/>
        <v>INR  Seven Thousand Six Hundred    Only</v>
      </c>
      <c r="IA26" s="38">
        <v>13</v>
      </c>
      <c r="IB26" s="77" t="s">
        <v>89</v>
      </c>
      <c r="IC26" s="38" t="s">
        <v>58</v>
      </c>
      <c r="ID26" s="38">
        <v>75</v>
      </c>
      <c r="IE26" s="39" t="s">
        <v>39</v>
      </c>
      <c r="IF26" s="39" t="s">
        <v>44</v>
      </c>
      <c r="IG26" s="39" t="s">
        <v>45</v>
      </c>
      <c r="IH26" s="39">
        <v>213</v>
      </c>
      <c r="II26" s="39" t="s">
        <v>39</v>
      </c>
    </row>
    <row r="27" spans="1:243" s="38" customFormat="1" ht="42.75" customHeight="1">
      <c r="A27" s="22">
        <v>14</v>
      </c>
      <c r="B27" s="82" t="s">
        <v>107</v>
      </c>
      <c r="C27" s="24" t="s">
        <v>59</v>
      </c>
      <c r="D27" s="78">
        <v>7</v>
      </c>
      <c r="E27" s="81" t="s">
        <v>39</v>
      </c>
      <c r="F27" s="78">
        <v>670</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4690</v>
      </c>
      <c r="BB27" s="48">
        <f t="shared" si="6"/>
        <v>4690</v>
      </c>
      <c r="BC27" s="37" t="str">
        <f t="shared" si="7"/>
        <v>INR  Four Thousand Six Hundred &amp; Ninety  Only</v>
      </c>
      <c r="IA27" s="38">
        <v>14</v>
      </c>
      <c r="IB27" s="77" t="s">
        <v>90</v>
      </c>
      <c r="IC27" s="38" t="s">
        <v>59</v>
      </c>
      <c r="ID27" s="38">
        <v>100</v>
      </c>
      <c r="IE27" s="39" t="s">
        <v>39</v>
      </c>
      <c r="IF27" s="39" t="s">
        <v>35</v>
      </c>
      <c r="IG27" s="39" t="s">
        <v>47</v>
      </c>
      <c r="IH27" s="39">
        <v>10</v>
      </c>
      <c r="II27" s="39" t="s">
        <v>39</v>
      </c>
    </row>
    <row r="28" spans="1:243" s="38" customFormat="1" ht="39" customHeight="1">
      <c r="A28" s="22">
        <v>15</v>
      </c>
      <c r="B28" s="82" t="s">
        <v>108</v>
      </c>
      <c r="C28" s="24" t="s">
        <v>60</v>
      </c>
      <c r="D28" s="78">
        <v>150</v>
      </c>
      <c r="E28" s="81" t="s">
        <v>39</v>
      </c>
      <c r="F28" s="78">
        <v>10</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1500</v>
      </c>
      <c r="BB28" s="48">
        <f t="shared" si="6"/>
        <v>1500</v>
      </c>
      <c r="BC28" s="37" t="str">
        <f t="shared" si="7"/>
        <v>INR  One Thousand Five Hundred    Only</v>
      </c>
      <c r="IA28" s="38">
        <v>15</v>
      </c>
      <c r="IB28" s="77" t="s">
        <v>91</v>
      </c>
      <c r="IC28" s="38" t="s">
        <v>60</v>
      </c>
      <c r="ID28" s="38">
        <v>100</v>
      </c>
      <c r="IE28" s="39" t="s">
        <v>39</v>
      </c>
      <c r="IF28" s="39" t="s">
        <v>49</v>
      </c>
      <c r="IG28" s="39" t="s">
        <v>50</v>
      </c>
      <c r="IH28" s="39">
        <v>10</v>
      </c>
      <c r="II28" s="39" t="s">
        <v>39</v>
      </c>
    </row>
    <row r="29" spans="1:243" s="38" customFormat="1" ht="47.25" customHeight="1">
      <c r="A29" s="22">
        <v>16</v>
      </c>
      <c r="B29" s="82" t="s">
        <v>109</v>
      </c>
      <c r="C29" s="24" t="s">
        <v>61</v>
      </c>
      <c r="D29" s="78">
        <v>40</v>
      </c>
      <c r="E29" s="81" t="s">
        <v>112</v>
      </c>
      <c r="F29" s="78">
        <v>464</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18560</v>
      </c>
      <c r="BB29" s="48">
        <f t="shared" si="6"/>
        <v>18560</v>
      </c>
      <c r="BC29" s="37" t="str">
        <f t="shared" si="7"/>
        <v>INR  Eighteen Thousand Five Hundred &amp; Sixty  Only</v>
      </c>
      <c r="IA29" s="38">
        <v>16</v>
      </c>
      <c r="IB29" s="77" t="s">
        <v>92</v>
      </c>
      <c r="IC29" s="38" t="s">
        <v>61</v>
      </c>
      <c r="ID29" s="38">
        <v>100</v>
      </c>
      <c r="IE29" s="39" t="s">
        <v>39</v>
      </c>
      <c r="IF29" s="39" t="s">
        <v>44</v>
      </c>
      <c r="IG29" s="39" t="s">
        <v>63</v>
      </c>
      <c r="IH29" s="39">
        <v>10</v>
      </c>
      <c r="II29" s="39" t="s">
        <v>39</v>
      </c>
    </row>
    <row r="30" spans="1:243" s="38" customFormat="1" ht="47.25" customHeight="1">
      <c r="A30" s="22">
        <v>17</v>
      </c>
      <c r="B30" s="82" t="s">
        <v>110</v>
      </c>
      <c r="C30" s="24" t="s">
        <v>62</v>
      </c>
      <c r="D30" s="78">
        <v>2</v>
      </c>
      <c r="E30" s="81" t="s">
        <v>39</v>
      </c>
      <c r="F30" s="78">
        <v>900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1800</v>
      </c>
      <c r="BB30" s="48">
        <f t="shared" si="6"/>
        <v>1800</v>
      </c>
      <c r="BC30" s="37" t="str">
        <f t="shared" si="7"/>
        <v>INR  One Thousand Eight Hundred    Only</v>
      </c>
      <c r="IA30" s="38">
        <v>17</v>
      </c>
      <c r="IB30" s="77" t="s">
        <v>93</v>
      </c>
      <c r="IC30" s="38" t="s">
        <v>62</v>
      </c>
      <c r="ID30" s="38">
        <v>100</v>
      </c>
      <c r="IE30" s="39" t="s">
        <v>39</v>
      </c>
      <c r="IF30" s="39" t="s">
        <v>44</v>
      </c>
      <c r="IG30" s="39" t="s">
        <v>63</v>
      </c>
      <c r="IH30" s="39">
        <v>10</v>
      </c>
      <c r="II30" s="39" t="s">
        <v>39</v>
      </c>
    </row>
    <row r="31" spans="1:243" s="38" customFormat="1" ht="48" customHeight="1">
      <c r="A31" s="53" t="s">
        <v>74</v>
      </c>
      <c r="B31" s="54"/>
      <c r="C31" s="55"/>
      <c r="D31" s="56"/>
      <c r="E31" s="56"/>
      <c r="F31" s="56"/>
      <c r="G31" s="56"/>
      <c r="H31" s="57"/>
      <c r="I31" s="57"/>
      <c r="J31" s="57"/>
      <c r="K31" s="57"/>
      <c r="L31" s="58"/>
      <c r="BA31" s="59">
        <f>SUM(BA13:BA30)</f>
        <v>250448</v>
      </c>
      <c r="BB31" s="60">
        <f>SUM(BB13:BB30)</f>
        <v>250448</v>
      </c>
      <c r="BC31" s="37" t="str">
        <f>SpellNumber($E$2,BB31)</f>
        <v>INR  Two Lakh Fifty Thousand Four Hundred &amp; Forty Eight  Only</v>
      </c>
      <c r="IE31" s="39">
        <v>4</v>
      </c>
      <c r="IF31" s="39" t="s">
        <v>44</v>
      </c>
      <c r="IG31" s="39" t="s">
        <v>63</v>
      </c>
      <c r="IH31" s="39">
        <v>10</v>
      </c>
      <c r="II31" s="39" t="s">
        <v>39</v>
      </c>
    </row>
    <row r="32" spans="1:243" s="69" customFormat="1" ht="18">
      <c r="A32" s="54" t="s">
        <v>75</v>
      </c>
      <c r="B32" s="61"/>
      <c r="C32" s="62"/>
      <c r="D32" s="63"/>
      <c r="E32" s="75" t="s">
        <v>65</v>
      </c>
      <c r="F32" s="76"/>
      <c r="G32" s="64"/>
      <c r="H32" s="65"/>
      <c r="I32" s="65"/>
      <c r="J32" s="65"/>
      <c r="K32" s="66"/>
      <c r="L32" s="67"/>
      <c r="M32" s="68"/>
      <c r="O32" s="38"/>
      <c r="P32" s="38"/>
      <c r="Q32" s="38"/>
      <c r="R32" s="38"/>
      <c r="S32" s="38"/>
      <c r="BA32" s="70">
        <f>IF(ISBLANK(F32),0,IF(E32="Excess (+)",ROUND(BA31+(BA31*F32),2),IF(E32="Less (-)",ROUND(BA31+(BA31*F32*(-1)),2),IF(E32="At Par",BA31,0))))</f>
        <v>0</v>
      </c>
      <c r="BB32" s="71">
        <f>ROUND(BA32,0)</f>
        <v>0</v>
      </c>
      <c r="BC32" s="37" t="str">
        <f>SpellNumber($E$2,BB32)</f>
        <v>INR Zero Only</v>
      </c>
      <c r="IE32" s="72"/>
      <c r="IF32" s="72"/>
      <c r="IG32" s="72"/>
      <c r="IH32" s="72"/>
      <c r="II32" s="72"/>
    </row>
    <row r="33" spans="1:243" s="69" customFormat="1" ht="18">
      <c r="A33" s="53" t="s">
        <v>76</v>
      </c>
      <c r="B33" s="53"/>
      <c r="C33" s="84" t="str">
        <f>SpellNumber($E$2,BB32)</f>
        <v>INR Zero Only</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IE33" s="72"/>
      <c r="IF33" s="72"/>
      <c r="IG33" s="72"/>
      <c r="IH33" s="72"/>
      <c r="II33" s="72"/>
    </row>
    <row r="34" ht="15"/>
    <row r="35" ht="15"/>
    <row r="36" ht="15"/>
    <row r="37" ht="15"/>
    <row r="38" ht="15"/>
    <row r="39" ht="15"/>
    <row r="40" ht="15"/>
  </sheetData>
  <sheetProtection password="EEC8" sheet="1"/>
  <mergeCells count="8">
    <mergeCell ref="A9:BC9"/>
    <mergeCell ref="C33:BC33"/>
    <mergeCell ref="A1:L1"/>
    <mergeCell ref="A4:BC4"/>
    <mergeCell ref="A5:BC5"/>
    <mergeCell ref="A6:BC6"/>
    <mergeCell ref="A7:BC7"/>
    <mergeCell ref="B8:BC8"/>
  </mergeCells>
  <dataValidations count="21">
    <dataValidation type="list" allowBlank="1" showErrorMessage="1" sqref="E3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decimal" allowBlank="1" showInputMessage="1" showErrorMessage="1" promptTitle="Rate Entry" prompt="Please enter the Rate in Rupees for this item. " errorTitle="Invaid Entry" error="Only Numeric Values are allowed. " sqref="H28:H3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list" allowBlank="1" showErrorMessage="1" sqref="K13:K30">
      <formula1>"Partial Conversion,Full Conversion"</formula1>
      <formula2>0</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list" allowBlank="1" showInputMessage="1" showErrorMessage="1" sqref="L13:L30">
      <formula1>"INR"</formula1>
    </dataValidation>
    <dataValidation type="decimal" allowBlank="1" showErrorMessage="1" errorTitle="Invalid Entry" error="Only Numeric Values are allowed. " sqref="A13:A3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64</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2022-07-26T10:39:59Z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