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<sst xmlns="http://schemas.openxmlformats.org/spreadsheetml/2006/main" count="476" uniqueCount="149">
  <si>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</si>
  <si>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</si>
  <si>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</si>
  <si>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</si>
  <si>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</si>
  <si>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</si>
  <si>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</si>
  <si>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</si>
  <si>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</si>
  <si>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</si>
  <si>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</si>
  <si>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</si>
  <si>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</si>
  <si>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</si>
  <si>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</si>
  <si>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</si>
  <si>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</si>
  <si>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</si>
  <si>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</si>
  <si>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</si>
  <si>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</si>
  <si>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</si>
  <si>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</si>
  <si>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</si>
  <si>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</si>
  <si>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</si>
  <si>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</si>
  <si>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</si>
  <si>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</si>
  <si>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</si>
  <si>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</si>
  <si>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</si>
  <si>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</si>
  <si>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</si>
  <si>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</si>
  <si>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</si>
  <si>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</si>
  <si>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</si>
  <si>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</si>
  <si>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</si>
  <si>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</si>
  <si>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</si>
  <si>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</si>
  <si>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</si>
  <si>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</si>
  <si>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</si>
  <si>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</si>
  <si>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</si>
  <si>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</si>
  <si>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</si>
  <si>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</si>
  <si>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</si>
  <si>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</si>
  <si>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</si>
  <si>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</si>
  <si>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</si>
  <si>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</si>
  <si>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</si>
  <si>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</si>
  <si>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</si>
  <si>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</si>
  <si>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</si>
  <si>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</si>
  <si>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</si>
  <si>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</si>
  <si>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</si>
  <si>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</si>
  <si>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</si>
  <si>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</si>
  <si>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</si>
  <si>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</si>
  <si>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</si>
  <si>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</si>
  <si>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</si>
  <si>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</si>
  <si>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</si>
  <si>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</si>
  <si>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</si>
  <si>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</si>
  <si>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</si>
  <si>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</si>
  <si>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</si>
  <si>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</si>
  <si>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</si>
  <si>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</si>
  <si>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</si>
  <si>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</si>
  <si>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</si>
  <si>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</si>
  <si>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</si>
  <si>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</si>
  <si>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</si>
  <si>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</si>
  <si>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</si>
  <si>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</si>
  <si>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</si>
  <si>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</si>
  <si>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</si>
  <si>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</si>
  <si>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</si>
  <si>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</si>
  <si>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</si>
  <si>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</si>
  <si>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</si>
  <si>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</si>
  <si>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</si>
  <si>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</si>
  <si>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</si>
  <si>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</si>
  <si>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</si>
  <si>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</si>
  <si>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</si>
  <si>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</si>
  <si>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</si>
  <si>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</si>
  <si>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</si>
  <si>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</si>
  <si>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Name of Work: Boq for Electrical wiring,illumination,power point,light &amp; fan point works in C V Raman Hostel,IIT(G+6) Girls Hostels &amp; Rajputana Hostel  IIT(BHU)</t>
  </si>
  <si>
    <t>Wiring for circuit/ submain wiring alongwith earth wire with the following sizes of FRLS PVC insulated copper conductor, single core cable in surface/ recessed medium class PVC conduit as required. (Make: Polycab/ Finolex/ L&amp;T)
2 X 2.5 sq. mm + 1 X 2.5 sq. mm earth wire</t>
  </si>
  <si>
    <t>2 X 4 sq. mm + 1 X 4 sq. mm earth wire</t>
  </si>
  <si>
    <t>2 X 6 sq. mm + 1 X 6 sq. mm earth wire</t>
  </si>
  <si>
    <t>Supplying and fixing suitable size GI/PVC box with modular plate and cover in front on surface or in recess, including providing and fixing 3 pin 5/6 A modular socket outlet and 5/6 A modular switch, connections etc. as required</t>
  </si>
  <si>
    <t xml:space="preserve">Supplying and fixing suitable size GI/PVC box with modular plate and cover in front on surface or in recess, including providing and fixing 6 pin 5/6 &amp; 15/16 A modular socket outlet and 15/16 A modular switch, connections etc. as required. </t>
  </si>
  <si>
    <t xml:space="preserve">Supplying and fixing brass batten/ angle holder including connection etc. as required. </t>
  </si>
  <si>
    <t>Supplying and fixing modular blanking plate on the existing modular plate &amp; switch box excluding modular plate as required.</t>
  </si>
  <si>
    <t xml:space="preserve">Supplying and fixing following modular switch/ socket on the existing modular plate &amp; switch box including connections but excluding modular plate etc. as required
5/6 A switch </t>
  </si>
  <si>
    <t xml:space="preserve">3 pin 5/6 A socket outlet </t>
  </si>
  <si>
    <t xml:space="preserve">Supplying and fixing following size/ modules, GI/PVC box alongwith modular base &amp; cover plate for modular switches in recess/Surface etc. as required.
1 or 2 Module (75mmX75mm) </t>
  </si>
  <si>
    <t xml:space="preserve">4 Module (125mmX75mm) </t>
  </si>
  <si>
    <t xml:space="preserve">6 Module (200mmX75mm) </t>
  </si>
  <si>
    <t xml:space="preserve">8 Module (125mmX125mm) </t>
  </si>
  <si>
    <t>12 Module (200mmX150mm</t>
  </si>
  <si>
    <t>Providing,installation, fixing,Connecting and Testing of LED Batten,4 Feet,20W, as per site requirment. (Make: Wipro/ Philipse/ Syska/CG/Polycab )</t>
  </si>
  <si>
    <t>Providing,Installation,Fixing,Connecting and Testing of LED Flood Light,70-100 W, as per site requirment. (Make: Wipro/ Philipse/ Syska/CG/Polycab )</t>
  </si>
  <si>
    <t>Providing,Installation,Fixing,Connecting and Testing of LED street Light,70, as per site requirment. (Make: Wipro/ Philipse/ Syska/CG/Polycab )</t>
  </si>
  <si>
    <t>Supplying and fixing of 230VAC 1Ph. 450 mm exhaust Fan  with sweep feature. ( Make: Usha / ORIENT / CG)</t>
  </si>
  <si>
    <t>Supplying and fixing of 230VAC 1Ph. 1400mm dia Ceiling Fan (High Speed)  .  (Make: Usha / Crompton / Bajaj )</t>
  </si>
  <si>
    <t xml:space="preserve">Supplying ,fixing Connecting &amp; Testing ,20W LED batten Make-Philipse/Syska/Wipro/CG
</t>
  </si>
  <si>
    <t xml:space="preserve"> Supply &amp; Instalation of 2.5 MFD Capacitor Make-APCOS/SIGMA</t>
  </si>
  <si>
    <t>Supply &amp; Instalation of 9 W LED Bulb Make-PHILIPSE/WIPRO/Syska</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</si>
  <si>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</si>
  <si>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</si>
  <si>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SP MCB 10A </t>
  </si>
  <si>
    <t>Points</t>
  </si>
  <si>
    <t>Mtrs</t>
  </si>
  <si>
    <r>
      <rPr>
        <b/>
        <sz val="11"/>
        <color indexed="8"/>
        <rFont val="Calibri"/>
        <family val="2"/>
      </rPr>
      <t>IIT(G+6) Girls Hostel :</t>
    </r>
    <r>
      <rPr>
        <sz val="11"/>
        <color indexed="8"/>
        <rFont val="Calibri"/>
        <family val="2"/>
      </rPr>
      <t xml:space="preserve">
Wiring for circuit/ submain wiring alongwith earth wire with the
following sizes of FRLS PVC insulated copper conductor, singlecore cable in surface/ recessed medium class PVC conduit as required. Make-L&amp;T/Finolex/Polycab
2 X 2.5 sq. mm + 1 X 2.5 sq. mm earth wire</t>
    </r>
  </si>
  <si>
    <r>
      <rPr>
        <b/>
        <sz val="11"/>
        <color indexed="8"/>
        <rFont val="Calibri"/>
        <family val="2"/>
      </rPr>
      <t>Rajputana Hostel :</t>
    </r>
    <r>
      <rPr>
        <sz val="11"/>
        <color indexed="8"/>
        <rFont val="Calibri"/>
        <family val="2"/>
      </rPr>
      <t xml:space="preserve">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r>
  </si>
  <si>
    <r>
      <rPr>
        <b/>
        <sz val="11"/>
        <color indexed="8"/>
        <rFont val="Calibri"/>
        <family val="2"/>
      </rPr>
      <t>C V Raman Hostel :</t>
    </r>
    <r>
      <rPr>
        <sz val="11"/>
        <color indexed="8"/>
        <rFont val="Calibri"/>
        <family val="2"/>
      </rPr>
      <t xml:space="preserve">
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C</t>
    </r>
  </si>
  <si>
    <t>Contract No:  IIT(BHU)/IWD/ET-15/2022-23/945 Dated 15.09.2022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</si>
</sst>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7" fillId="0" borderId="19" xfId="56" applyNumberFormat="1" applyFont="1" applyFill="1" applyBorder="1" applyAlignment="1" applyProtection="1">
      <alignment horizontal="right" vertical="top"/>
      <protection locked="0"/>
    </xf>
    <xf numFmtId="2" fontId="7" fillId="0" borderId="20" xfId="56" applyNumberFormat="1" applyFont="1" applyFill="1" applyBorder="1" applyAlignment="1" applyProtection="1">
      <alignment horizontal="right" vertical="top"/>
      <protection locked="0"/>
    </xf>
    <xf numFmtId="0" fontId="4" fillId="0" borderId="11" xfId="59" applyNumberFormat="1" applyFont="1" applyFill="1" applyBorder="1" applyAlignment="1">
      <alignment horizontal="center" vertical="top"/>
      <protection/>
    </xf>
    <xf numFmtId="0" fontId="7"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wrapText="1" readingOrder="1"/>
      <protection/>
    </xf>
    <xf numFmtId="180" fontId="4" fillId="0" borderId="11" xfId="59" applyNumberFormat="1" applyFont="1" applyFill="1" applyBorder="1" applyAlignment="1">
      <alignment vertical="top"/>
      <protection/>
    </xf>
    <xf numFmtId="0" fontId="4" fillId="0" borderId="11" xfId="56" applyNumberFormat="1" applyFont="1" applyFill="1" applyBorder="1" applyAlignment="1">
      <alignment horizontal="left" vertical="top"/>
      <protection/>
    </xf>
    <xf numFmtId="0" fontId="4" fillId="0" borderId="11"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0" xfId="59" applyNumberFormat="1" applyFont="1" applyFill="1" applyBorder="1" applyAlignment="1">
      <alignment vertical="top"/>
      <protection/>
    </xf>
    <xf numFmtId="0" fontId="4" fillId="0" borderId="23" xfId="59" applyNumberFormat="1" applyFont="1" applyFill="1" applyBorder="1" applyAlignment="1">
      <alignment horizontal="center" vertical="top"/>
      <protection/>
    </xf>
    <xf numFmtId="0" fontId="0" fillId="0" borderId="23" xfId="0" applyBorder="1" applyAlignment="1">
      <alignment vertical="top" wrapText="1"/>
    </xf>
    <xf numFmtId="0" fontId="14" fillId="0" borderId="23" xfId="59" applyNumberFormat="1" applyFont="1" applyFill="1" applyBorder="1" applyAlignment="1">
      <alignment horizontal="left" wrapText="1" readingOrder="1"/>
      <protection/>
    </xf>
    <xf numFmtId="0" fontId="0" fillId="0" borderId="23" xfId="0" applyBorder="1" applyAlignment="1">
      <alignment horizontal="center" vertical="top"/>
    </xf>
    <xf numFmtId="2" fontId="0" fillId="0" borderId="23" xfId="0" applyNumberFormat="1" applyBorder="1" applyAlignment="1">
      <alignment vertical="top"/>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7"/>
  <sheetViews>
    <sheetView showGridLines="0" zoomScale="70" zoomScaleNormal="70" zoomScalePageLayoutView="0" workbookViewId="0" topLeftCell="A1">
      <selection activeCell="B8" sqref="B8:BC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0" t="str">
        <f>B2&amp;" BoQ"</f>
        <v>Percentage BoQ</v>
      </c>
      <c r="B1" s="90"/>
      <c r="C1" s="90"/>
      <c r="D1" s="90"/>
      <c r="E1" s="90"/>
      <c r="F1" s="90"/>
      <c r="G1" s="90"/>
      <c r="H1" s="90"/>
      <c r="I1" s="90"/>
      <c r="J1" s="90"/>
      <c r="K1" s="90"/>
      <c r="L1" s="90"/>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1" t="s">
        <v>69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36" customHeight="1">
      <c r="A5" s="91" t="s">
        <v>117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27" customHeight="1">
      <c r="A6" s="91" t="s">
        <v>148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15"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10"/>
      <c r="IF7" s="10"/>
      <c r="IG7" s="10"/>
      <c r="IH7" s="10"/>
      <c r="II7" s="10"/>
    </row>
    <row r="8" spans="1:243" s="12" customFormat="1" ht="60">
      <c r="A8" s="11" t="s">
        <v>66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15">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3" customFormat="1" ht="27" hidden="1">
      <c r="A13" s="73">
        <v>0.1</v>
      </c>
      <c r="B13" s="74" t="s">
        <v>81</v>
      </c>
      <c r="C13" s="75" t="s">
        <v>34</v>
      </c>
      <c r="D13" s="76"/>
      <c r="E13" s="77"/>
      <c r="F13" s="78"/>
      <c r="G13" s="23"/>
      <c r="H13" s="23"/>
      <c r="I13" s="22"/>
      <c r="J13" s="24"/>
      <c r="K13" s="25"/>
      <c r="L13" s="25"/>
      <c r="M13" s="26"/>
      <c r="N13" s="27"/>
      <c r="O13" s="27"/>
      <c r="P13" s="28"/>
      <c r="Q13" s="27"/>
      <c r="R13" s="27"/>
      <c r="S13" s="2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31"/>
      <c r="BC13" s="32"/>
      <c r="IA13" s="33">
        <v>0.1</v>
      </c>
      <c r="IB13" s="33" t="s">
        <v>81</v>
      </c>
      <c r="IC13" s="33" t="s">
        <v>34</v>
      </c>
      <c r="IE13" s="34"/>
      <c r="IF13" s="34" t="s">
        <v>35</v>
      </c>
      <c r="IG13" s="34" t="s">
        <v>36</v>
      </c>
      <c r="IH13" s="34">
        <v>10</v>
      </c>
      <c r="II13" s="34" t="s">
        <v>37</v>
      </c>
    </row>
    <row r="14" spans="1:243" s="33" customFormat="1" ht="91.5" customHeight="1">
      <c r="A14" s="83">
        <v>1</v>
      </c>
      <c r="B14" s="84" t="s">
        <v>147</v>
      </c>
      <c r="C14" s="85" t="s">
        <v>38</v>
      </c>
      <c r="D14" s="86">
        <v>5</v>
      </c>
      <c r="E14" s="86" t="s">
        <v>143</v>
      </c>
      <c r="F14" s="87">
        <v>990</v>
      </c>
      <c r="G14" s="71"/>
      <c r="H14" s="37"/>
      <c r="I14" s="35" t="s">
        <v>40</v>
      </c>
      <c r="J14" s="38">
        <f aca="true" t="shared" si="0" ref="J14:J24">IF(I14="Less(-)",-1,1)</f>
        <v>1</v>
      </c>
      <c r="K14" s="39" t="s">
        <v>41</v>
      </c>
      <c r="L14" s="39" t="s">
        <v>4</v>
      </c>
      <c r="M14" s="66"/>
      <c r="N14" s="36"/>
      <c r="O14" s="36"/>
      <c r="P14" s="40"/>
      <c r="Q14" s="36"/>
      <c r="R14" s="36"/>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 aca="true" t="shared" si="1" ref="BA14:BA24">total_amount_ba($B$2,$D$2,D14,F14,J14,K14,M14)</f>
        <v>4950</v>
      </c>
      <c r="BB14" s="43">
        <f aca="true" t="shared" si="2" ref="BB14:BB24">BA14+SUM(N14:AZ14)</f>
        <v>4950</v>
      </c>
      <c r="BC14" s="32" t="str">
        <f aca="true" t="shared" si="3" ref="BC14:BC24">SpellNumber(L14,BB14)</f>
        <v>INR  Four Thousand Nine Hundred &amp; Fifty  Only</v>
      </c>
      <c r="IA14" s="33">
        <v>1</v>
      </c>
      <c r="IB14" s="70" t="s">
        <v>86</v>
      </c>
      <c r="IC14" s="33" t="s">
        <v>38</v>
      </c>
      <c r="ID14" s="33">
        <v>1446</v>
      </c>
      <c r="IE14" s="34" t="s">
        <v>82</v>
      </c>
      <c r="IF14" s="34" t="s">
        <v>42</v>
      </c>
      <c r="IG14" s="34" t="s">
        <v>36</v>
      </c>
      <c r="IH14" s="34">
        <v>123.223</v>
      </c>
      <c r="II14" s="34" t="s">
        <v>39</v>
      </c>
    </row>
    <row r="15" spans="1:243" s="33" customFormat="1" ht="78.75" customHeight="1">
      <c r="A15" s="83">
        <v>2.1</v>
      </c>
      <c r="B15" s="84" t="s">
        <v>118</v>
      </c>
      <c r="C15" s="85" t="s">
        <v>43</v>
      </c>
      <c r="D15" s="86">
        <v>20</v>
      </c>
      <c r="E15" s="86" t="s">
        <v>144</v>
      </c>
      <c r="F15" s="87">
        <v>167</v>
      </c>
      <c r="G15" s="71"/>
      <c r="H15" s="36"/>
      <c r="I15" s="35" t="s">
        <v>40</v>
      </c>
      <c r="J15" s="38">
        <f t="shared" si="0"/>
        <v>1</v>
      </c>
      <c r="K15" s="39" t="s">
        <v>41</v>
      </c>
      <c r="L15" s="39" t="s">
        <v>4</v>
      </c>
      <c r="M15" s="67"/>
      <c r="N15" s="36"/>
      <c r="O15" s="36"/>
      <c r="P15" s="40"/>
      <c r="Q15" s="36"/>
      <c r="R15" s="36"/>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 t="shared" si="1"/>
        <v>3340</v>
      </c>
      <c r="BB15" s="43">
        <f t="shared" si="2"/>
        <v>3340</v>
      </c>
      <c r="BC15" s="32" t="str">
        <f t="shared" si="3"/>
        <v>INR  Three Thousand Three Hundred &amp; Forty  Only</v>
      </c>
      <c r="IA15" s="33">
        <v>2</v>
      </c>
      <c r="IB15" s="70" t="s">
        <v>87</v>
      </c>
      <c r="IC15" s="33" t="s">
        <v>43</v>
      </c>
      <c r="ID15" s="33">
        <v>482</v>
      </c>
      <c r="IE15" s="34" t="s">
        <v>82</v>
      </c>
      <c r="IF15" s="34" t="s">
        <v>44</v>
      </c>
      <c r="IG15" s="34" t="s">
        <v>45</v>
      </c>
      <c r="IH15" s="34">
        <v>213</v>
      </c>
      <c r="II15" s="34" t="s">
        <v>39</v>
      </c>
    </row>
    <row r="16" spans="1:243" s="33" customFormat="1" ht="21" customHeight="1">
      <c r="A16" s="83">
        <v>2.2</v>
      </c>
      <c r="B16" s="84" t="s">
        <v>119</v>
      </c>
      <c r="C16" s="85" t="s">
        <v>46</v>
      </c>
      <c r="D16" s="86">
        <v>15</v>
      </c>
      <c r="E16" s="86" t="s">
        <v>144</v>
      </c>
      <c r="F16" s="87">
        <v>200</v>
      </c>
      <c r="G16" s="71"/>
      <c r="H16" s="36"/>
      <c r="I16" s="35" t="s">
        <v>40</v>
      </c>
      <c r="J16" s="38">
        <f t="shared" si="0"/>
        <v>1</v>
      </c>
      <c r="K16" s="39" t="s">
        <v>41</v>
      </c>
      <c r="L16" s="39" t="s">
        <v>4</v>
      </c>
      <c r="M16" s="67"/>
      <c r="N16" s="36"/>
      <c r="O16" s="36"/>
      <c r="P16" s="40"/>
      <c r="Q16" s="36"/>
      <c r="R16" s="36"/>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 t="shared" si="1"/>
        <v>3000</v>
      </c>
      <c r="BB16" s="43">
        <f t="shared" si="2"/>
        <v>3000</v>
      </c>
      <c r="BC16" s="32" t="str">
        <f t="shared" si="3"/>
        <v>INR  Three Thousand    Only</v>
      </c>
      <c r="IA16" s="33">
        <v>3</v>
      </c>
      <c r="IB16" s="70" t="s">
        <v>88</v>
      </c>
      <c r="IC16" s="33" t="s">
        <v>46</v>
      </c>
      <c r="ID16" s="33">
        <v>241</v>
      </c>
      <c r="IE16" s="34" t="s">
        <v>82</v>
      </c>
      <c r="IF16" s="34" t="s">
        <v>35</v>
      </c>
      <c r="IG16" s="34" t="s">
        <v>47</v>
      </c>
      <c r="IH16" s="34">
        <v>10</v>
      </c>
      <c r="II16" s="34" t="s">
        <v>39</v>
      </c>
    </row>
    <row r="17" spans="1:243" s="33" customFormat="1" ht="21" customHeight="1">
      <c r="A17" s="83">
        <v>2.3</v>
      </c>
      <c r="B17" s="84" t="s">
        <v>120</v>
      </c>
      <c r="C17" s="85" t="s">
        <v>48</v>
      </c>
      <c r="D17" s="86">
        <v>3</v>
      </c>
      <c r="E17" s="86" t="s">
        <v>144</v>
      </c>
      <c r="F17" s="87">
        <v>249</v>
      </c>
      <c r="G17" s="71"/>
      <c r="H17" s="36"/>
      <c r="I17" s="35" t="s">
        <v>40</v>
      </c>
      <c r="J17" s="38">
        <f t="shared" si="0"/>
        <v>1</v>
      </c>
      <c r="K17" s="39" t="s">
        <v>41</v>
      </c>
      <c r="L17" s="39" t="s">
        <v>4</v>
      </c>
      <c r="M17" s="67"/>
      <c r="N17" s="36"/>
      <c r="O17" s="36"/>
      <c r="P17" s="40"/>
      <c r="Q17" s="36"/>
      <c r="R17" s="36"/>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 t="shared" si="1"/>
        <v>747</v>
      </c>
      <c r="BB17" s="43">
        <f t="shared" si="2"/>
        <v>747</v>
      </c>
      <c r="BC17" s="32" t="str">
        <f t="shared" si="3"/>
        <v>INR  Seven Hundred &amp; Forty Seven  Only</v>
      </c>
      <c r="IA17" s="33">
        <v>4</v>
      </c>
      <c r="IB17" s="70" t="s">
        <v>89</v>
      </c>
      <c r="IC17" s="33" t="s">
        <v>48</v>
      </c>
      <c r="ID17" s="33">
        <v>241</v>
      </c>
      <c r="IE17" s="34" t="s">
        <v>82</v>
      </c>
      <c r="IF17" s="34" t="s">
        <v>49</v>
      </c>
      <c r="IG17" s="34" t="s">
        <v>50</v>
      </c>
      <c r="IH17" s="34">
        <v>10</v>
      </c>
      <c r="II17" s="34" t="s">
        <v>39</v>
      </c>
    </row>
    <row r="18" spans="1:243" s="33" customFormat="1" ht="54" customHeight="1">
      <c r="A18" s="83">
        <v>3</v>
      </c>
      <c r="B18" s="84" t="s">
        <v>121</v>
      </c>
      <c r="C18" s="85" t="s">
        <v>51</v>
      </c>
      <c r="D18" s="86">
        <v>5</v>
      </c>
      <c r="E18" s="86" t="s">
        <v>39</v>
      </c>
      <c r="F18" s="87">
        <v>401</v>
      </c>
      <c r="G18" s="71"/>
      <c r="H18" s="36"/>
      <c r="I18" s="35" t="s">
        <v>40</v>
      </c>
      <c r="J18" s="38">
        <f t="shared" si="0"/>
        <v>1</v>
      </c>
      <c r="K18" s="39" t="s">
        <v>41</v>
      </c>
      <c r="L18" s="39" t="s">
        <v>4</v>
      </c>
      <c r="M18" s="67"/>
      <c r="N18" s="36"/>
      <c r="O18" s="36"/>
      <c r="P18" s="40"/>
      <c r="Q18" s="36"/>
      <c r="R18" s="36"/>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 t="shared" si="1"/>
        <v>2005</v>
      </c>
      <c r="BB18" s="43">
        <f t="shared" si="2"/>
        <v>2005</v>
      </c>
      <c r="BC18" s="32" t="str">
        <f t="shared" si="3"/>
        <v>INR  Two Thousand  &amp;Five  Only</v>
      </c>
      <c r="IA18" s="33">
        <v>5</v>
      </c>
      <c r="IB18" s="70" t="s">
        <v>90</v>
      </c>
      <c r="IC18" s="33" t="s">
        <v>51</v>
      </c>
      <c r="ID18" s="33">
        <v>4819</v>
      </c>
      <c r="IE18" s="34" t="s">
        <v>68</v>
      </c>
      <c r="IF18" s="34" t="s">
        <v>42</v>
      </c>
      <c r="IG18" s="34" t="s">
        <v>36</v>
      </c>
      <c r="IH18" s="34">
        <v>123.223</v>
      </c>
      <c r="II18" s="34" t="s">
        <v>39</v>
      </c>
    </row>
    <row r="19" spans="1:243" s="33" customFormat="1" ht="55.5" customHeight="1">
      <c r="A19" s="83">
        <v>4</v>
      </c>
      <c r="B19" s="84" t="s">
        <v>122</v>
      </c>
      <c r="C19" s="85" t="s">
        <v>52</v>
      </c>
      <c r="D19" s="86">
        <v>5</v>
      </c>
      <c r="E19" s="86" t="s">
        <v>39</v>
      </c>
      <c r="F19" s="87">
        <v>495</v>
      </c>
      <c r="G19" s="71"/>
      <c r="H19" s="36"/>
      <c r="I19" s="35" t="s">
        <v>40</v>
      </c>
      <c r="J19" s="38">
        <f t="shared" si="0"/>
        <v>1</v>
      </c>
      <c r="K19" s="39" t="s">
        <v>41</v>
      </c>
      <c r="L19" s="39" t="s">
        <v>4</v>
      </c>
      <c r="M19" s="67"/>
      <c r="N19" s="36"/>
      <c r="O19" s="36"/>
      <c r="P19" s="40"/>
      <c r="Q19" s="36"/>
      <c r="R19" s="36"/>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4"/>
      <c r="AV19" s="41"/>
      <c r="AW19" s="41"/>
      <c r="AX19" s="41"/>
      <c r="AY19" s="41"/>
      <c r="AZ19" s="41"/>
      <c r="BA19" s="42">
        <f t="shared" si="1"/>
        <v>2475</v>
      </c>
      <c r="BB19" s="43">
        <f t="shared" si="2"/>
        <v>2475</v>
      </c>
      <c r="BC19" s="32" t="str">
        <f t="shared" si="3"/>
        <v>INR  Two Thousand Four Hundred &amp; Seventy Five  Only</v>
      </c>
      <c r="IA19" s="33">
        <v>6</v>
      </c>
      <c r="IB19" s="70" t="s">
        <v>91</v>
      </c>
      <c r="IC19" s="33" t="s">
        <v>52</v>
      </c>
      <c r="ID19" s="33">
        <v>482</v>
      </c>
      <c r="IE19" s="34" t="s">
        <v>82</v>
      </c>
      <c r="IF19" s="34" t="s">
        <v>44</v>
      </c>
      <c r="IG19" s="34" t="s">
        <v>45</v>
      </c>
      <c r="IH19" s="34">
        <v>213</v>
      </c>
      <c r="II19" s="34" t="s">
        <v>39</v>
      </c>
    </row>
    <row r="20" spans="1:243" s="33" customFormat="1" ht="27.75" customHeight="1">
      <c r="A20" s="83">
        <v>5</v>
      </c>
      <c r="B20" s="84" t="s">
        <v>123</v>
      </c>
      <c r="C20" s="85" t="s">
        <v>53</v>
      </c>
      <c r="D20" s="86">
        <v>2</v>
      </c>
      <c r="E20" s="86" t="s">
        <v>39</v>
      </c>
      <c r="F20" s="87">
        <v>117</v>
      </c>
      <c r="G20" s="71"/>
      <c r="H20" s="36"/>
      <c r="I20" s="35" t="s">
        <v>40</v>
      </c>
      <c r="J20" s="38">
        <f t="shared" si="0"/>
        <v>1</v>
      </c>
      <c r="K20" s="39" t="s">
        <v>41</v>
      </c>
      <c r="L20" s="39" t="s">
        <v>4</v>
      </c>
      <c r="M20" s="67"/>
      <c r="N20" s="36"/>
      <c r="O20" s="36"/>
      <c r="P20" s="40"/>
      <c r="Q20" s="36"/>
      <c r="R20" s="36"/>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f t="shared" si="1"/>
        <v>234</v>
      </c>
      <c r="BB20" s="43">
        <f t="shared" si="2"/>
        <v>234</v>
      </c>
      <c r="BC20" s="32" t="str">
        <f t="shared" si="3"/>
        <v>INR  Two Hundred &amp; Thirty Four  Only</v>
      </c>
      <c r="IA20" s="33">
        <v>7</v>
      </c>
      <c r="IB20" s="70" t="s">
        <v>92</v>
      </c>
      <c r="IC20" s="33" t="s">
        <v>53</v>
      </c>
      <c r="ID20" s="33">
        <v>4819</v>
      </c>
      <c r="IE20" s="34" t="s">
        <v>68</v>
      </c>
      <c r="IF20" s="34" t="s">
        <v>35</v>
      </c>
      <c r="IG20" s="34" t="s">
        <v>47</v>
      </c>
      <c r="IH20" s="34">
        <v>10</v>
      </c>
      <c r="II20" s="34" t="s">
        <v>39</v>
      </c>
    </row>
    <row r="21" spans="1:243" s="33" customFormat="1" ht="36" customHeight="1">
      <c r="A21" s="83">
        <v>6</v>
      </c>
      <c r="B21" s="84" t="s">
        <v>124</v>
      </c>
      <c r="C21" s="85" t="s">
        <v>54</v>
      </c>
      <c r="D21" s="86">
        <v>2</v>
      </c>
      <c r="E21" s="86" t="s">
        <v>39</v>
      </c>
      <c r="F21" s="87">
        <v>32</v>
      </c>
      <c r="G21" s="71"/>
      <c r="H21" s="36"/>
      <c r="I21" s="35" t="s">
        <v>40</v>
      </c>
      <c r="J21" s="38">
        <f t="shared" si="0"/>
        <v>1</v>
      </c>
      <c r="K21" s="39" t="s">
        <v>41</v>
      </c>
      <c r="L21" s="39" t="s">
        <v>4</v>
      </c>
      <c r="M21" s="67"/>
      <c r="N21" s="36"/>
      <c r="O21" s="36"/>
      <c r="P21" s="40"/>
      <c r="Q21" s="36"/>
      <c r="R21" s="36"/>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2">
        <f t="shared" si="1"/>
        <v>64</v>
      </c>
      <c r="BB21" s="43">
        <f t="shared" si="2"/>
        <v>64</v>
      </c>
      <c r="BC21" s="32" t="str">
        <f t="shared" si="3"/>
        <v>INR  Sixty Four Only</v>
      </c>
      <c r="IA21" s="33">
        <v>8</v>
      </c>
      <c r="IB21" s="33" t="s">
        <v>93</v>
      </c>
      <c r="IC21" s="33" t="s">
        <v>54</v>
      </c>
      <c r="ID21" s="33">
        <v>100</v>
      </c>
      <c r="IE21" s="34" t="s">
        <v>39</v>
      </c>
      <c r="IF21" s="34" t="s">
        <v>49</v>
      </c>
      <c r="IG21" s="34" t="s">
        <v>50</v>
      </c>
      <c r="IH21" s="34">
        <v>10</v>
      </c>
      <c r="II21" s="34" t="s">
        <v>39</v>
      </c>
    </row>
    <row r="22" spans="1:243" s="33" customFormat="1" ht="51" customHeight="1">
      <c r="A22" s="83">
        <v>7.1</v>
      </c>
      <c r="B22" s="84" t="s">
        <v>125</v>
      </c>
      <c r="C22" s="85" t="s">
        <v>55</v>
      </c>
      <c r="D22" s="86">
        <v>25</v>
      </c>
      <c r="E22" s="86" t="s">
        <v>39</v>
      </c>
      <c r="F22" s="87">
        <v>85</v>
      </c>
      <c r="G22" s="71"/>
      <c r="H22" s="36"/>
      <c r="I22" s="35" t="s">
        <v>40</v>
      </c>
      <c r="J22" s="38">
        <f t="shared" si="0"/>
        <v>1</v>
      </c>
      <c r="K22" s="39" t="s">
        <v>41</v>
      </c>
      <c r="L22" s="39" t="s">
        <v>4</v>
      </c>
      <c r="M22" s="67"/>
      <c r="N22" s="36"/>
      <c r="O22" s="36"/>
      <c r="P22" s="40"/>
      <c r="Q22" s="36"/>
      <c r="R22" s="36"/>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 t="shared" si="1"/>
        <v>2125</v>
      </c>
      <c r="BB22" s="43">
        <f t="shared" si="2"/>
        <v>2125</v>
      </c>
      <c r="BC22" s="32" t="str">
        <f t="shared" si="3"/>
        <v>INR  Two Thousand One Hundred &amp; Twenty Five  Only</v>
      </c>
      <c r="IA22" s="33">
        <v>9</v>
      </c>
      <c r="IB22" s="70" t="s">
        <v>94</v>
      </c>
      <c r="IC22" s="33" t="s">
        <v>55</v>
      </c>
      <c r="ID22" s="33">
        <v>100</v>
      </c>
      <c r="IE22" s="34" t="s">
        <v>39</v>
      </c>
      <c r="IF22" s="34" t="s">
        <v>42</v>
      </c>
      <c r="IG22" s="34" t="s">
        <v>36</v>
      </c>
      <c r="IH22" s="34">
        <v>123.223</v>
      </c>
      <c r="II22" s="34" t="s">
        <v>39</v>
      </c>
    </row>
    <row r="23" spans="1:243" s="33" customFormat="1" ht="27" customHeight="1">
      <c r="A23" s="83">
        <v>7.2</v>
      </c>
      <c r="B23" s="84" t="s">
        <v>126</v>
      </c>
      <c r="C23" s="85" t="s">
        <v>56</v>
      </c>
      <c r="D23" s="86">
        <v>10</v>
      </c>
      <c r="E23" s="86" t="s">
        <v>39</v>
      </c>
      <c r="F23" s="87">
        <v>111</v>
      </c>
      <c r="G23" s="71"/>
      <c r="H23" s="36"/>
      <c r="I23" s="35" t="s">
        <v>40</v>
      </c>
      <c r="J23" s="38">
        <f t="shared" si="0"/>
        <v>1</v>
      </c>
      <c r="K23" s="39" t="s">
        <v>41</v>
      </c>
      <c r="L23" s="39" t="s">
        <v>4</v>
      </c>
      <c r="M23" s="67"/>
      <c r="N23" s="36"/>
      <c r="O23" s="36"/>
      <c r="P23" s="40"/>
      <c r="Q23" s="36"/>
      <c r="R23" s="36"/>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2">
        <f t="shared" si="1"/>
        <v>1110</v>
      </c>
      <c r="BB23" s="43">
        <f t="shared" si="2"/>
        <v>1110</v>
      </c>
      <c r="BC23" s="32" t="str">
        <f t="shared" si="3"/>
        <v>INR  One Thousand One Hundred &amp; Ten  Only</v>
      </c>
      <c r="IA23" s="33">
        <v>10</v>
      </c>
      <c r="IB23" s="70" t="s">
        <v>95</v>
      </c>
      <c r="IC23" s="33" t="s">
        <v>56</v>
      </c>
      <c r="ID23" s="33">
        <v>100</v>
      </c>
      <c r="IE23" s="34" t="s">
        <v>39</v>
      </c>
      <c r="IF23" s="34" t="s">
        <v>44</v>
      </c>
      <c r="IG23" s="34" t="s">
        <v>45</v>
      </c>
      <c r="IH23" s="34">
        <v>213</v>
      </c>
      <c r="II23" s="34" t="s">
        <v>39</v>
      </c>
    </row>
    <row r="24" spans="1:243" s="33" customFormat="1" ht="48" customHeight="1">
      <c r="A24" s="83">
        <v>8.1</v>
      </c>
      <c r="B24" s="84" t="s">
        <v>127</v>
      </c>
      <c r="C24" s="85" t="s">
        <v>57</v>
      </c>
      <c r="D24" s="86">
        <v>5</v>
      </c>
      <c r="E24" s="86" t="s">
        <v>39</v>
      </c>
      <c r="F24" s="87">
        <v>243</v>
      </c>
      <c r="G24" s="71"/>
      <c r="H24" s="36"/>
      <c r="I24" s="35" t="s">
        <v>40</v>
      </c>
      <c r="J24" s="38">
        <f t="shared" si="0"/>
        <v>1</v>
      </c>
      <c r="K24" s="39" t="s">
        <v>41</v>
      </c>
      <c r="L24" s="39" t="s">
        <v>4</v>
      </c>
      <c r="M24" s="67"/>
      <c r="N24" s="36"/>
      <c r="O24" s="36"/>
      <c r="P24" s="40"/>
      <c r="Q24" s="36"/>
      <c r="R24" s="36"/>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f t="shared" si="1"/>
        <v>1215</v>
      </c>
      <c r="BB24" s="43">
        <f t="shared" si="2"/>
        <v>1215</v>
      </c>
      <c r="BC24" s="32" t="str">
        <f t="shared" si="3"/>
        <v>INR  One Thousand Two Hundred &amp; Fifteen  Only</v>
      </c>
      <c r="IA24" s="33">
        <v>11</v>
      </c>
      <c r="IB24" s="70" t="s">
        <v>96</v>
      </c>
      <c r="IC24" s="33" t="s">
        <v>57</v>
      </c>
      <c r="ID24" s="33">
        <v>100</v>
      </c>
      <c r="IE24" s="34" t="s">
        <v>39</v>
      </c>
      <c r="IF24" s="34" t="s">
        <v>35</v>
      </c>
      <c r="IG24" s="34" t="s">
        <v>47</v>
      </c>
      <c r="IH24" s="34">
        <v>10</v>
      </c>
      <c r="II24" s="34" t="s">
        <v>39</v>
      </c>
    </row>
    <row r="25" spans="1:243" s="33" customFormat="1" ht="20.25" customHeight="1">
      <c r="A25" s="83">
        <v>8.2</v>
      </c>
      <c r="B25" s="84" t="s">
        <v>128</v>
      </c>
      <c r="C25" s="85" t="s">
        <v>80</v>
      </c>
      <c r="D25" s="86">
        <v>8</v>
      </c>
      <c r="E25" s="86" t="s">
        <v>39</v>
      </c>
      <c r="F25" s="87">
        <v>287</v>
      </c>
      <c r="G25" s="71"/>
      <c r="H25" s="36"/>
      <c r="I25" s="35" t="s">
        <v>40</v>
      </c>
      <c r="J25" s="38">
        <f aca="true" t="shared" si="4" ref="J25:J39">IF(I25="Less(-)",-1,1)</f>
        <v>1</v>
      </c>
      <c r="K25" s="39" t="s">
        <v>41</v>
      </c>
      <c r="L25" s="39" t="s">
        <v>4</v>
      </c>
      <c r="M25" s="67"/>
      <c r="N25" s="36"/>
      <c r="O25" s="36"/>
      <c r="P25" s="40"/>
      <c r="Q25" s="36"/>
      <c r="R25" s="36"/>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2">
        <f aca="true" t="shared" si="5" ref="BA25:BA39">total_amount_ba($B$2,$D$2,D25,F25,J25,K25,M25)</f>
        <v>2296</v>
      </c>
      <c r="BB25" s="43">
        <f aca="true" t="shared" si="6" ref="BB25:BB39">BA25+SUM(N25:AZ25)</f>
        <v>2296</v>
      </c>
      <c r="BC25" s="32" t="str">
        <f aca="true" t="shared" si="7" ref="BC25:BC39">SpellNumber(L25,BB25)</f>
        <v>INR  Two Thousand Two Hundred &amp; Ninety Six  Only</v>
      </c>
      <c r="IA25" s="33">
        <v>12</v>
      </c>
      <c r="IB25" s="70" t="s">
        <v>97</v>
      </c>
      <c r="IC25" s="33" t="s">
        <v>80</v>
      </c>
      <c r="ID25" s="33">
        <v>75</v>
      </c>
      <c r="IE25" s="34" t="s">
        <v>39</v>
      </c>
      <c r="IF25" s="34" t="s">
        <v>42</v>
      </c>
      <c r="IG25" s="34" t="s">
        <v>36</v>
      </c>
      <c r="IH25" s="34">
        <v>123.223</v>
      </c>
      <c r="II25" s="34" t="s">
        <v>39</v>
      </c>
    </row>
    <row r="26" spans="1:243" s="33" customFormat="1" ht="20.25" customHeight="1">
      <c r="A26" s="83">
        <v>8.3</v>
      </c>
      <c r="B26" s="84" t="s">
        <v>129</v>
      </c>
      <c r="C26" s="85" t="s">
        <v>58</v>
      </c>
      <c r="D26" s="86">
        <v>5</v>
      </c>
      <c r="E26" s="86" t="s">
        <v>39</v>
      </c>
      <c r="F26" s="87">
        <v>333</v>
      </c>
      <c r="G26" s="71"/>
      <c r="H26" s="36"/>
      <c r="I26" s="35" t="s">
        <v>40</v>
      </c>
      <c r="J26" s="38">
        <f t="shared" si="4"/>
        <v>1</v>
      </c>
      <c r="K26" s="39" t="s">
        <v>41</v>
      </c>
      <c r="L26" s="39" t="s">
        <v>4</v>
      </c>
      <c r="M26" s="67"/>
      <c r="N26" s="36"/>
      <c r="O26" s="36"/>
      <c r="P26" s="40"/>
      <c r="Q26" s="36"/>
      <c r="R26" s="36"/>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2">
        <f t="shared" si="5"/>
        <v>1665</v>
      </c>
      <c r="BB26" s="43">
        <f t="shared" si="6"/>
        <v>1665</v>
      </c>
      <c r="BC26" s="32" t="str">
        <f t="shared" si="7"/>
        <v>INR  One Thousand Six Hundred &amp; Sixty Five  Only</v>
      </c>
      <c r="IA26" s="33">
        <v>13</v>
      </c>
      <c r="IB26" s="70" t="s">
        <v>98</v>
      </c>
      <c r="IC26" s="33" t="s">
        <v>58</v>
      </c>
      <c r="ID26" s="33">
        <v>75</v>
      </c>
      <c r="IE26" s="34" t="s">
        <v>39</v>
      </c>
      <c r="IF26" s="34" t="s">
        <v>44</v>
      </c>
      <c r="IG26" s="34" t="s">
        <v>45</v>
      </c>
      <c r="IH26" s="34">
        <v>213</v>
      </c>
      <c r="II26" s="34" t="s">
        <v>39</v>
      </c>
    </row>
    <row r="27" spans="1:243" s="33" customFormat="1" ht="20.25" customHeight="1">
      <c r="A27" s="83">
        <v>8.4</v>
      </c>
      <c r="B27" s="84" t="s">
        <v>130</v>
      </c>
      <c r="C27" s="85" t="s">
        <v>59</v>
      </c>
      <c r="D27" s="86">
        <v>5</v>
      </c>
      <c r="E27" s="86" t="s">
        <v>39</v>
      </c>
      <c r="F27" s="87">
        <v>383</v>
      </c>
      <c r="G27" s="71"/>
      <c r="H27" s="36"/>
      <c r="I27" s="35" t="s">
        <v>40</v>
      </c>
      <c r="J27" s="38">
        <f t="shared" si="4"/>
        <v>1</v>
      </c>
      <c r="K27" s="39" t="s">
        <v>41</v>
      </c>
      <c r="L27" s="39" t="s">
        <v>4</v>
      </c>
      <c r="M27" s="67"/>
      <c r="N27" s="36"/>
      <c r="O27" s="36"/>
      <c r="P27" s="40"/>
      <c r="Q27" s="36"/>
      <c r="R27" s="36"/>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f t="shared" si="5"/>
        <v>1915</v>
      </c>
      <c r="BB27" s="43">
        <f t="shared" si="6"/>
        <v>1915</v>
      </c>
      <c r="BC27" s="32" t="str">
        <f t="shared" si="7"/>
        <v>INR  One Thousand Nine Hundred &amp; Fifteen  Only</v>
      </c>
      <c r="IA27" s="33">
        <v>14</v>
      </c>
      <c r="IB27" s="70" t="s">
        <v>99</v>
      </c>
      <c r="IC27" s="33" t="s">
        <v>59</v>
      </c>
      <c r="ID27" s="33">
        <v>100</v>
      </c>
      <c r="IE27" s="34" t="s">
        <v>39</v>
      </c>
      <c r="IF27" s="34" t="s">
        <v>35</v>
      </c>
      <c r="IG27" s="34" t="s">
        <v>47</v>
      </c>
      <c r="IH27" s="34">
        <v>10</v>
      </c>
      <c r="II27" s="34" t="s">
        <v>39</v>
      </c>
    </row>
    <row r="28" spans="1:243" s="33" customFormat="1" ht="20.25" customHeight="1">
      <c r="A28" s="83">
        <v>8.5</v>
      </c>
      <c r="B28" s="84" t="s">
        <v>131</v>
      </c>
      <c r="C28" s="85" t="s">
        <v>60</v>
      </c>
      <c r="D28" s="86">
        <v>3</v>
      </c>
      <c r="E28" s="86" t="s">
        <v>39</v>
      </c>
      <c r="F28" s="87">
        <v>434</v>
      </c>
      <c r="G28" s="71"/>
      <c r="H28" s="45"/>
      <c r="I28" s="35" t="s">
        <v>40</v>
      </c>
      <c r="J28" s="38">
        <f t="shared" si="4"/>
        <v>1</v>
      </c>
      <c r="K28" s="39" t="s">
        <v>41</v>
      </c>
      <c r="L28" s="39" t="s">
        <v>4</v>
      </c>
      <c r="M28" s="67"/>
      <c r="N28" s="36"/>
      <c r="O28" s="36"/>
      <c r="P28" s="40"/>
      <c r="Q28" s="36"/>
      <c r="R28" s="36"/>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2">
        <f t="shared" si="5"/>
        <v>1302</v>
      </c>
      <c r="BB28" s="43">
        <f t="shared" si="6"/>
        <v>1302</v>
      </c>
      <c r="BC28" s="32" t="str">
        <f t="shared" si="7"/>
        <v>INR  One Thousand Three Hundred &amp; Two  Only</v>
      </c>
      <c r="IA28" s="33">
        <v>15</v>
      </c>
      <c r="IB28" s="70" t="s">
        <v>100</v>
      </c>
      <c r="IC28" s="33" t="s">
        <v>60</v>
      </c>
      <c r="ID28" s="33">
        <v>100</v>
      </c>
      <c r="IE28" s="34" t="s">
        <v>39</v>
      </c>
      <c r="IF28" s="34" t="s">
        <v>49</v>
      </c>
      <c r="IG28" s="34" t="s">
        <v>50</v>
      </c>
      <c r="IH28" s="34">
        <v>10</v>
      </c>
      <c r="II28" s="34" t="s">
        <v>39</v>
      </c>
    </row>
    <row r="29" spans="1:243" s="33" customFormat="1" ht="47.25" customHeight="1">
      <c r="A29" s="83">
        <v>9</v>
      </c>
      <c r="B29" s="84" t="s">
        <v>132</v>
      </c>
      <c r="C29" s="85" t="s">
        <v>61</v>
      </c>
      <c r="D29" s="86">
        <v>30</v>
      </c>
      <c r="E29" s="86" t="s">
        <v>39</v>
      </c>
      <c r="F29" s="87">
        <v>415</v>
      </c>
      <c r="G29" s="72"/>
      <c r="H29" s="46"/>
      <c r="I29" s="35" t="s">
        <v>40</v>
      </c>
      <c r="J29" s="38">
        <f t="shared" si="4"/>
        <v>1</v>
      </c>
      <c r="K29" s="39" t="s">
        <v>41</v>
      </c>
      <c r="L29" s="39" t="s">
        <v>4</v>
      </c>
      <c r="M29" s="67"/>
      <c r="N29" s="36"/>
      <c r="O29" s="36"/>
      <c r="P29" s="41"/>
      <c r="Q29" s="36"/>
      <c r="R29" s="36"/>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 t="shared" si="5"/>
        <v>12450</v>
      </c>
      <c r="BB29" s="43">
        <f t="shared" si="6"/>
        <v>12450</v>
      </c>
      <c r="BC29" s="32" t="str">
        <f t="shared" si="7"/>
        <v>INR  Twelve Thousand Four Hundred &amp; Fifty  Only</v>
      </c>
      <c r="IA29" s="33">
        <v>16</v>
      </c>
      <c r="IB29" s="70" t="s">
        <v>101</v>
      </c>
      <c r="IC29" s="33" t="s">
        <v>61</v>
      </c>
      <c r="ID29" s="33">
        <v>100</v>
      </c>
      <c r="IE29" s="34" t="s">
        <v>39</v>
      </c>
      <c r="IF29" s="34" t="s">
        <v>44</v>
      </c>
      <c r="IG29" s="34" t="s">
        <v>63</v>
      </c>
      <c r="IH29" s="34">
        <v>10</v>
      </c>
      <c r="II29" s="34" t="s">
        <v>39</v>
      </c>
    </row>
    <row r="30" spans="1:243" s="33" customFormat="1" ht="47.25" customHeight="1">
      <c r="A30" s="83">
        <v>10</v>
      </c>
      <c r="B30" s="84" t="s">
        <v>133</v>
      </c>
      <c r="C30" s="85" t="s">
        <v>62</v>
      </c>
      <c r="D30" s="86">
        <v>5</v>
      </c>
      <c r="E30" s="86" t="s">
        <v>39</v>
      </c>
      <c r="F30" s="87">
        <v>7000</v>
      </c>
      <c r="G30" s="72"/>
      <c r="H30" s="46"/>
      <c r="I30" s="35" t="s">
        <v>40</v>
      </c>
      <c r="J30" s="38">
        <f t="shared" si="4"/>
        <v>1</v>
      </c>
      <c r="K30" s="39" t="s">
        <v>41</v>
      </c>
      <c r="L30" s="39" t="s">
        <v>4</v>
      </c>
      <c r="M30" s="67"/>
      <c r="N30" s="36"/>
      <c r="O30" s="36"/>
      <c r="P30" s="41"/>
      <c r="Q30" s="36"/>
      <c r="R30" s="36"/>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2">
        <f t="shared" si="5"/>
        <v>35000</v>
      </c>
      <c r="BB30" s="43">
        <f t="shared" si="6"/>
        <v>35000</v>
      </c>
      <c r="BC30" s="32" t="str">
        <f t="shared" si="7"/>
        <v>INR  Thirty Five Thousand    Only</v>
      </c>
      <c r="IA30" s="33">
        <v>17</v>
      </c>
      <c r="IB30" s="70" t="s">
        <v>102</v>
      </c>
      <c r="IC30" s="33" t="s">
        <v>62</v>
      </c>
      <c r="ID30" s="33">
        <v>100</v>
      </c>
      <c r="IE30" s="34" t="s">
        <v>39</v>
      </c>
      <c r="IF30" s="34" t="s">
        <v>44</v>
      </c>
      <c r="IG30" s="34" t="s">
        <v>63</v>
      </c>
      <c r="IH30" s="34">
        <v>10</v>
      </c>
      <c r="II30" s="34" t="s">
        <v>39</v>
      </c>
    </row>
    <row r="31" spans="1:243" s="33" customFormat="1" ht="33.75" customHeight="1">
      <c r="A31" s="83">
        <v>11</v>
      </c>
      <c r="B31" s="84" t="s">
        <v>134</v>
      </c>
      <c r="C31" s="85" t="s">
        <v>70</v>
      </c>
      <c r="D31" s="86">
        <v>2</v>
      </c>
      <c r="E31" s="86" t="s">
        <v>39</v>
      </c>
      <c r="F31" s="87">
        <v>6500</v>
      </c>
      <c r="G31" s="72"/>
      <c r="H31" s="46"/>
      <c r="I31" s="35" t="s">
        <v>40</v>
      </c>
      <c r="J31" s="38">
        <f t="shared" si="4"/>
        <v>1</v>
      </c>
      <c r="K31" s="39" t="s">
        <v>41</v>
      </c>
      <c r="L31" s="39" t="s">
        <v>4</v>
      </c>
      <c r="M31" s="67"/>
      <c r="N31" s="36"/>
      <c r="O31" s="36"/>
      <c r="P31" s="41"/>
      <c r="Q31" s="36"/>
      <c r="R31" s="36"/>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f t="shared" si="5"/>
        <v>13000</v>
      </c>
      <c r="BB31" s="43">
        <f t="shared" si="6"/>
        <v>13000</v>
      </c>
      <c r="BC31" s="32" t="str">
        <f t="shared" si="7"/>
        <v>INR  Thirteen Thousand    Only</v>
      </c>
      <c r="IA31" s="33">
        <v>18</v>
      </c>
      <c r="IB31" s="70" t="s">
        <v>103</v>
      </c>
      <c r="IC31" s="33" t="s">
        <v>70</v>
      </c>
      <c r="ID31" s="33">
        <v>100</v>
      </c>
      <c r="IE31" s="34" t="s">
        <v>39</v>
      </c>
      <c r="IF31" s="34" t="s">
        <v>44</v>
      </c>
      <c r="IG31" s="34" t="s">
        <v>63</v>
      </c>
      <c r="IH31" s="34">
        <v>10</v>
      </c>
      <c r="II31" s="34" t="s">
        <v>39</v>
      </c>
    </row>
    <row r="32" spans="1:243" s="33" customFormat="1" ht="48" customHeight="1">
      <c r="A32" s="83">
        <v>12</v>
      </c>
      <c r="B32" s="84" t="s">
        <v>135</v>
      </c>
      <c r="C32" s="85" t="s">
        <v>71</v>
      </c>
      <c r="D32" s="86">
        <v>1</v>
      </c>
      <c r="E32" s="86" t="s">
        <v>39</v>
      </c>
      <c r="F32" s="87">
        <v>5200</v>
      </c>
      <c r="G32" s="72"/>
      <c r="H32" s="46"/>
      <c r="I32" s="35" t="s">
        <v>40</v>
      </c>
      <c r="J32" s="38">
        <f>IF(I32="Less(-)",-1,1)</f>
        <v>1</v>
      </c>
      <c r="K32" s="39" t="s">
        <v>41</v>
      </c>
      <c r="L32" s="39" t="s">
        <v>4</v>
      </c>
      <c r="M32" s="67"/>
      <c r="N32" s="36"/>
      <c r="O32" s="36"/>
      <c r="P32" s="41"/>
      <c r="Q32" s="36"/>
      <c r="R32" s="36"/>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2">
        <f>total_amount_ba($B$2,$D$2,D32,F32,J32,K32,M32)</f>
        <v>5200</v>
      </c>
      <c r="BB32" s="43">
        <f>BA32+SUM(N32:AZ32)</f>
        <v>5200</v>
      </c>
      <c r="BC32" s="32" t="str">
        <f>SpellNumber(L32,BB32)</f>
        <v>INR  Five Thousand Two Hundred    Only</v>
      </c>
      <c r="IA32" s="33">
        <v>19</v>
      </c>
      <c r="IB32" s="70" t="s">
        <v>104</v>
      </c>
      <c r="IC32" s="33" t="s">
        <v>71</v>
      </c>
      <c r="ID32" s="33">
        <v>75</v>
      </c>
      <c r="IE32" s="34" t="s">
        <v>39</v>
      </c>
      <c r="IF32" s="34" t="s">
        <v>44</v>
      </c>
      <c r="IG32" s="34" t="s">
        <v>63</v>
      </c>
      <c r="IH32" s="34">
        <v>10</v>
      </c>
      <c r="II32" s="34" t="s">
        <v>39</v>
      </c>
    </row>
    <row r="33" spans="1:243" s="33" customFormat="1" ht="47.25" customHeight="1">
      <c r="A33" s="83">
        <v>13</v>
      </c>
      <c r="B33" s="84" t="s">
        <v>136</v>
      </c>
      <c r="C33" s="85" t="s">
        <v>72</v>
      </c>
      <c r="D33" s="86">
        <v>2</v>
      </c>
      <c r="E33" s="86" t="s">
        <v>39</v>
      </c>
      <c r="F33" s="87">
        <v>2450</v>
      </c>
      <c r="G33" s="72"/>
      <c r="H33" s="46"/>
      <c r="I33" s="35" t="s">
        <v>40</v>
      </c>
      <c r="J33" s="38">
        <f t="shared" si="4"/>
        <v>1</v>
      </c>
      <c r="K33" s="39" t="s">
        <v>41</v>
      </c>
      <c r="L33" s="39" t="s">
        <v>4</v>
      </c>
      <c r="M33" s="67"/>
      <c r="N33" s="36"/>
      <c r="O33" s="36"/>
      <c r="P33" s="41"/>
      <c r="Q33" s="36"/>
      <c r="R33" s="36"/>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2">
        <f t="shared" si="5"/>
        <v>4900</v>
      </c>
      <c r="BB33" s="43">
        <f t="shared" si="6"/>
        <v>4900</v>
      </c>
      <c r="BC33" s="32" t="str">
        <f t="shared" si="7"/>
        <v>INR  Four Thousand Nine Hundred    Only</v>
      </c>
      <c r="IA33" s="33">
        <v>20</v>
      </c>
      <c r="IB33" s="70" t="s">
        <v>105</v>
      </c>
      <c r="IC33" s="33" t="s">
        <v>72</v>
      </c>
      <c r="ID33" s="33">
        <v>100</v>
      </c>
      <c r="IE33" s="34" t="s">
        <v>39</v>
      </c>
      <c r="IF33" s="34" t="s">
        <v>44</v>
      </c>
      <c r="IG33" s="34" t="s">
        <v>63</v>
      </c>
      <c r="IH33" s="34">
        <v>10</v>
      </c>
      <c r="II33" s="34" t="s">
        <v>39</v>
      </c>
    </row>
    <row r="34" spans="1:243" s="33" customFormat="1" ht="89.25" customHeight="1">
      <c r="A34" s="83">
        <v>14.1</v>
      </c>
      <c r="B34" s="84" t="s">
        <v>145</v>
      </c>
      <c r="C34" s="85" t="s">
        <v>73</v>
      </c>
      <c r="D34" s="86">
        <v>60</v>
      </c>
      <c r="E34" s="86" t="s">
        <v>144</v>
      </c>
      <c r="F34" s="87">
        <v>167</v>
      </c>
      <c r="G34" s="72"/>
      <c r="H34" s="46"/>
      <c r="I34" s="35" t="s">
        <v>40</v>
      </c>
      <c r="J34" s="38">
        <f t="shared" si="4"/>
        <v>1</v>
      </c>
      <c r="K34" s="39" t="s">
        <v>41</v>
      </c>
      <c r="L34" s="39" t="s">
        <v>4</v>
      </c>
      <c r="M34" s="67"/>
      <c r="N34" s="36"/>
      <c r="O34" s="36"/>
      <c r="P34" s="41"/>
      <c r="Q34" s="36"/>
      <c r="R34" s="36"/>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 t="shared" si="5"/>
        <v>10020</v>
      </c>
      <c r="BB34" s="43">
        <f t="shared" si="6"/>
        <v>10020</v>
      </c>
      <c r="BC34" s="32" t="str">
        <f t="shared" si="7"/>
        <v>INR  Ten Thousand  &amp;Twenty  Only</v>
      </c>
      <c r="IA34" s="33">
        <v>21</v>
      </c>
      <c r="IB34" s="70" t="s">
        <v>106</v>
      </c>
      <c r="IC34" s="33" t="s">
        <v>73</v>
      </c>
      <c r="ID34" s="33">
        <v>100</v>
      </c>
      <c r="IE34" s="34" t="s">
        <v>39</v>
      </c>
      <c r="IF34" s="34" t="s">
        <v>44</v>
      </c>
      <c r="IG34" s="34" t="s">
        <v>63</v>
      </c>
      <c r="IH34" s="34">
        <v>10</v>
      </c>
      <c r="II34" s="34" t="s">
        <v>39</v>
      </c>
    </row>
    <row r="35" spans="1:243" s="33" customFormat="1" ht="19.5" customHeight="1">
      <c r="A35" s="83">
        <v>14.2</v>
      </c>
      <c r="B35" s="84" t="s">
        <v>119</v>
      </c>
      <c r="C35" s="85" t="s">
        <v>74</v>
      </c>
      <c r="D35" s="86">
        <v>20</v>
      </c>
      <c r="E35" s="86" t="s">
        <v>144</v>
      </c>
      <c r="F35" s="87">
        <v>200</v>
      </c>
      <c r="G35" s="72"/>
      <c r="H35" s="46"/>
      <c r="I35" s="35" t="s">
        <v>40</v>
      </c>
      <c r="J35" s="38">
        <f t="shared" si="4"/>
        <v>1</v>
      </c>
      <c r="K35" s="39" t="s">
        <v>41</v>
      </c>
      <c r="L35" s="39" t="s">
        <v>4</v>
      </c>
      <c r="M35" s="67"/>
      <c r="N35" s="36"/>
      <c r="O35" s="36"/>
      <c r="P35" s="41"/>
      <c r="Q35" s="36"/>
      <c r="R35" s="36"/>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2">
        <f t="shared" si="5"/>
        <v>4000</v>
      </c>
      <c r="BB35" s="43">
        <f t="shared" si="6"/>
        <v>4000</v>
      </c>
      <c r="BC35" s="32" t="str">
        <f t="shared" si="7"/>
        <v>INR  Four Thousand    Only</v>
      </c>
      <c r="IA35" s="33">
        <v>22</v>
      </c>
      <c r="IB35" s="70" t="s">
        <v>107</v>
      </c>
      <c r="IC35" s="33" t="s">
        <v>74</v>
      </c>
      <c r="ID35" s="33">
        <v>100</v>
      </c>
      <c r="IE35" s="34" t="s">
        <v>39</v>
      </c>
      <c r="IF35" s="34" t="s">
        <v>44</v>
      </c>
      <c r="IG35" s="34" t="s">
        <v>63</v>
      </c>
      <c r="IH35" s="34">
        <v>10</v>
      </c>
      <c r="II35" s="34" t="s">
        <v>39</v>
      </c>
    </row>
    <row r="36" spans="1:243" s="33" customFormat="1" ht="19.5" customHeight="1">
      <c r="A36" s="83">
        <v>15</v>
      </c>
      <c r="B36" s="84" t="s">
        <v>137</v>
      </c>
      <c r="C36" s="85" t="s">
        <v>75</v>
      </c>
      <c r="D36" s="86">
        <v>30</v>
      </c>
      <c r="E36" s="86" t="s">
        <v>39</v>
      </c>
      <c r="F36" s="87">
        <v>415</v>
      </c>
      <c r="G36" s="72"/>
      <c r="H36" s="46"/>
      <c r="I36" s="35" t="s">
        <v>40</v>
      </c>
      <c r="J36" s="38">
        <f t="shared" si="4"/>
        <v>1</v>
      </c>
      <c r="K36" s="39" t="s">
        <v>41</v>
      </c>
      <c r="L36" s="39" t="s">
        <v>4</v>
      </c>
      <c r="M36" s="67"/>
      <c r="N36" s="36"/>
      <c r="O36" s="36"/>
      <c r="P36" s="41"/>
      <c r="Q36" s="36"/>
      <c r="R36" s="36"/>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2">
        <f t="shared" si="5"/>
        <v>12450</v>
      </c>
      <c r="BB36" s="43">
        <f t="shared" si="6"/>
        <v>12450</v>
      </c>
      <c r="BC36" s="32" t="str">
        <f t="shared" si="7"/>
        <v>INR  Twelve Thousand Four Hundred &amp; Fifty  Only</v>
      </c>
      <c r="IA36" s="33">
        <v>23</v>
      </c>
      <c r="IB36" s="70" t="s">
        <v>108</v>
      </c>
      <c r="IC36" s="33" t="s">
        <v>75</v>
      </c>
      <c r="ID36" s="33">
        <v>75</v>
      </c>
      <c r="IE36" s="34" t="s">
        <v>39</v>
      </c>
      <c r="IF36" s="34" t="s">
        <v>44</v>
      </c>
      <c r="IG36" s="34" t="s">
        <v>63</v>
      </c>
      <c r="IH36" s="34">
        <v>10</v>
      </c>
      <c r="II36" s="34" t="s">
        <v>39</v>
      </c>
    </row>
    <row r="37" spans="1:243" s="33" customFormat="1" ht="19.5" customHeight="1">
      <c r="A37" s="83">
        <v>16</v>
      </c>
      <c r="B37" s="84" t="s">
        <v>138</v>
      </c>
      <c r="C37" s="85" t="s">
        <v>76</v>
      </c>
      <c r="D37" s="86">
        <v>25</v>
      </c>
      <c r="E37" s="86" t="s">
        <v>39</v>
      </c>
      <c r="F37" s="87">
        <v>55</v>
      </c>
      <c r="G37" s="72"/>
      <c r="H37" s="46"/>
      <c r="I37" s="35" t="s">
        <v>40</v>
      </c>
      <c r="J37" s="38">
        <f t="shared" si="4"/>
        <v>1</v>
      </c>
      <c r="K37" s="39" t="s">
        <v>41</v>
      </c>
      <c r="L37" s="39" t="s">
        <v>4</v>
      </c>
      <c r="M37" s="67"/>
      <c r="N37" s="36"/>
      <c r="O37" s="36"/>
      <c r="P37" s="41"/>
      <c r="Q37" s="36"/>
      <c r="R37" s="36"/>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f t="shared" si="5"/>
        <v>1375</v>
      </c>
      <c r="BB37" s="43">
        <f t="shared" si="6"/>
        <v>1375</v>
      </c>
      <c r="BC37" s="32" t="str">
        <f t="shared" si="7"/>
        <v>INR  One Thousand Three Hundred &amp; Seventy Five  Only</v>
      </c>
      <c r="IA37" s="33">
        <v>24</v>
      </c>
      <c r="IB37" s="70" t="s">
        <v>109</v>
      </c>
      <c r="IC37" s="33" t="s">
        <v>76</v>
      </c>
      <c r="ID37" s="33">
        <v>75</v>
      </c>
      <c r="IE37" s="34" t="s">
        <v>39</v>
      </c>
      <c r="IF37" s="34" t="s">
        <v>44</v>
      </c>
      <c r="IG37" s="34" t="s">
        <v>63</v>
      </c>
      <c r="IH37" s="34">
        <v>10</v>
      </c>
      <c r="II37" s="34" t="s">
        <v>39</v>
      </c>
    </row>
    <row r="38" spans="1:243" s="33" customFormat="1" ht="19.5" customHeight="1">
      <c r="A38" s="83">
        <v>17</v>
      </c>
      <c r="B38" s="84" t="s">
        <v>139</v>
      </c>
      <c r="C38" s="85" t="s">
        <v>77</v>
      </c>
      <c r="D38" s="86">
        <v>15</v>
      </c>
      <c r="E38" s="86" t="s">
        <v>39</v>
      </c>
      <c r="F38" s="87">
        <v>180</v>
      </c>
      <c r="G38" s="72"/>
      <c r="H38" s="46"/>
      <c r="I38" s="35" t="s">
        <v>40</v>
      </c>
      <c r="J38" s="38">
        <f t="shared" si="4"/>
        <v>1</v>
      </c>
      <c r="K38" s="39" t="s">
        <v>41</v>
      </c>
      <c r="L38" s="39" t="s">
        <v>4</v>
      </c>
      <c r="M38" s="67"/>
      <c r="N38" s="36"/>
      <c r="O38" s="36"/>
      <c r="P38" s="41"/>
      <c r="Q38" s="36"/>
      <c r="R38" s="36"/>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2">
        <f t="shared" si="5"/>
        <v>2700</v>
      </c>
      <c r="BB38" s="43">
        <f t="shared" si="6"/>
        <v>2700</v>
      </c>
      <c r="BC38" s="32" t="str">
        <f t="shared" si="7"/>
        <v>INR  Two Thousand Seven Hundred    Only</v>
      </c>
      <c r="IA38" s="33">
        <v>25</v>
      </c>
      <c r="IB38" s="70" t="s">
        <v>110</v>
      </c>
      <c r="IC38" s="33" t="s">
        <v>77</v>
      </c>
      <c r="ID38" s="33">
        <v>50</v>
      </c>
      <c r="IE38" s="34" t="s">
        <v>39</v>
      </c>
      <c r="IF38" s="34" t="s">
        <v>44</v>
      </c>
      <c r="IG38" s="34" t="s">
        <v>63</v>
      </c>
      <c r="IH38" s="34">
        <v>10</v>
      </c>
      <c r="II38" s="34" t="s">
        <v>39</v>
      </c>
    </row>
    <row r="39" spans="1:243" s="33" customFormat="1" ht="102.75" customHeight="1">
      <c r="A39" s="83">
        <v>18</v>
      </c>
      <c r="B39" s="84" t="s">
        <v>146</v>
      </c>
      <c r="C39" s="85" t="s">
        <v>78</v>
      </c>
      <c r="D39" s="86">
        <v>6</v>
      </c>
      <c r="E39" s="86" t="s">
        <v>143</v>
      </c>
      <c r="F39" s="87">
        <v>990</v>
      </c>
      <c r="G39" s="72"/>
      <c r="H39" s="46"/>
      <c r="I39" s="35" t="s">
        <v>40</v>
      </c>
      <c r="J39" s="38">
        <f t="shared" si="4"/>
        <v>1</v>
      </c>
      <c r="K39" s="39" t="s">
        <v>41</v>
      </c>
      <c r="L39" s="39" t="s">
        <v>4</v>
      </c>
      <c r="M39" s="67"/>
      <c r="N39" s="36"/>
      <c r="O39" s="36"/>
      <c r="P39" s="41"/>
      <c r="Q39" s="36"/>
      <c r="R39" s="36"/>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2">
        <f t="shared" si="5"/>
        <v>5940</v>
      </c>
      <c r="BB39" s="43">
        <f t="shared" si="6"/>
        <v>5940</v>
      </c>
      <c r="BC39" s="32" t="str">
        <f t="shared" si="7"/>
        <v>INR  Five Thousand Nine Hundred &amp; Forty  Only</v>
      </c>
      <c r="IA39" s="33">
        <v>26</v>
      </c>
      <c r="IB39" s="70" t="s">
        <v>111</v>
      </c>
      <c r="IC39" s="33" t="s">
        <v>78</v>
      </c>
      <c r="ID39" s="33">
        <v>50</v>
      </c>
      <c r="IE39" s="34" t="s">
        <v>39</v>
      </c>
      <c r="IF39" s="34" t="s">
        <v>44</v>
      </c>
      <c r="IG39" s="34" t="s">
        <v>63</v>
      </c>
      <c r="IH39" s="34">
        <v>10</v>
      </c>
      <c r="II39" s="34" t="s">
        <v>39</v>
      </c>
    </row>
    <row r="40" spans="1:243" s="33" customFormat="1" ht="66.75" customHeight="1">
      <c r="A40" s="83">
        <v>19</v>
      </c>
      <c r="B40" s="84" t="s">
        <v>140</v>
      </c>
      <c r="C40" s="85" t="s">
        <v>112</v>
      </c>
      <c r="D40" s="86">
        <v>10</v>
      </c>
      <c r="E40" s="86" t="s">
        <v>144</v>
      </c>
      <c r="F40" s="87">
        <v>167</v>
      </c>
      <c r="G40" s="72"/>
      <c r="H40" s="46"/>
      <c r="I40" s="35" t="s">
        <v>40</v>
      </c>
      <c r="J40" s="38">
        <f>IF(I40="Less(-)",-1,1)</f>
        <v>1</v>
      </c>
      <c r="K40" s="39" t="s">
        <v>41</v>
      </c>
      <c r="L40" s="39" t="s">
        <v>4</v>
      </c>
      <c r="M40" s="67"/>
      <c r="N40" s="36"/>
      <c r="O40" s="36"/>
      <c r="P40" s="41"/>
      <c r="Q40" s="36"/>
      <c r="R40" s="36"/>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2">
        <f>total_amount_ba($B$2,$D$2,D40,F40,J40,K40,M40)</f>
        <v>1670</v>
      </c>
      <c r="BB40" s="43">
        <f>BA40+SUM(N40:AZ40)</f>
        <v>1670</v>
      </c>
      <c r="BC40" s="32" t="str">
        <f>SpellNumber(L40,BB40)</f>
        <v>INR  One Thousand Six Hundred &amp; Seventy  Only</v>
      </c>
      <c r="IA40" s="33">
        <v>26</v>
      </c>
      <c r="IB40" s="70" t="s">
        <v>111</v>
      </c>
      <c r="IC40" s="33" t="s">
        <v>78</v>
      </c>
      <c r="ID40" s="33">
        <v>50</v>
      </c>
      <c r="IE40" s="34" t="s">
        <v>39</v>
      </c>
      <c r="IF40" s="34" t="s">
        <v>44</v>
      </c>
      <c r="IG40" s="34" t="s">
        <v>63</v>
      </c>
      <c r="IH40" s="34">
        <v>10</v>
      </c>
      <c r="II40" s="34" t="s">
        <v>39</v>
      </c>
    </row>
    <row r="41" spans="1:243" s="33" customFormat="1" ht="57" customHeight="1">
      <c r="A41" s="83">
        <v>20</v>
      </c>
      <c r="B41" s="84" t="s">
        <v>121</v>
      </c>
      <c r="C41" s="85" t="s">
        <v>113</v>
      </c>
      <c r="D41" s="86">
        <v>2</v>
      </c>
      <c r="E41" s="86" t="s">
        <v>39</v>
      </c>
      <c r="F41" s="87">
        <v>401</v>
      </c>
      <c r="G41" s="72"/>
      <c r="H41" s="46"/>
      <c r="I41" s="35" t="s">
        <v>40</v>
      </c>
      <c r="J41" s="38">
        <f>IF(I41="Less(-)",-1,1)</f>
        <v>1</v>
      </c>
      <c r="K41" s="39" t="s">
        <v>41</v>
      </c>
      <c r="L41" s="39" t="s">
        <v>4</v>
      </c>
      <c r="M41" s="67"/>
      <c r="N41" s="36"/>
      <c r="O41" s="36"/>
      <c r="P41" s="41"/>
      <c r="Q41" s="36"/>
      <c r="R41" s="36"/>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2">
        <f>total_amount_ba($B$2,$D$2,D41,F41,J41,K41,M41)</f>
        <v>802</v>
      </c>
      <c r="BB41" s="43">
        <f>BA41+SUM(N41:AZ41)</f>
        <v>802</v>
      </c>
      <c r="BC41" s="32" t="str">
        <f>SpellNumber(L41,BB41)</f>
        <v>INR  Eight Hundred &amp; Two  Only</v>
      </c>
      <c r="IA41" s="33">
        <v>26</v>
      </c>
      <c r="IB41" s="70" t="s">
        <v>111</v>
      </c>
      <c r="IC41" s="33" t="s">
        <v>78</v>
      </c>
      <c r="ID41" s="33">
        <v>50</v>
      </c>
      <c r="IE41" s="34" t="s">
        <v>39</v>
      </c>
      <c r="IF41" s="34" t="s">
        <v>44</v>
      </c>
      <c r="IG41" s="34" t="s">
        <v>63</v>
      </c>
      <c r="IH41" s="34">
        <v>10</v>
      </c>
      <c r="II41" s="34" t="s">
        <v>39</v>
      </c>
    </row>
    <row r="42" spans="1:243" s="33" customFormat="1" ht="68.25" customHeight="1">
      <c r="A42" s="83">
        <v>21</v>
      </c>
      <c r="B42" s="84" t="s">
        <v>141</v>
      </c>
      <c r="C42" s="85" t="s">
        <v>114</v>
      </c>
      <c r="D42" s="86">
        <v>1</v>
      </c>
      <c r="E42" s="86" t="s">
        <v>39</v>
      </c>
      <c r="F42" s="87">
        <v>495</v>
      </c>
      <c r="G42" s="72"/>
      <c r="H42" s="46"/>
      <c r="I42" s="35" t="s">
        <v>40</v>
      </c>
      <c r="J42" s="38">
        <f>IF(I42="Less(-)",-1,1)</f>
        <v>1</v>
      </c>
      <c r="K42" s="39" t="s">
        <v>41</v>
      </c>
      <c r="L42" s="39" t="s">
        <v>4</v>
      </c>
      <c r="M42" s="67"/>
      <c r="N42" s="36"/>
      <c r="O42" s="36"/>
      <c r="P42" s="41"/>
      <c r="Q42" s="36"/>
      <c r="R42" s="36"/>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2">
        <f>total_amount_ba($B$2,$D$2,D42,F42,J42,K42,M42)</f>
        <v>495</v>
      </c>
      <c r="BB42" s="43">
        <f>BA42+SUM(N42:AZ42)</f>
        <v>495</v>
      </c>
      <c r="BC42" s="32" t="str">
        <f>SpellNumber(L42,BB42)</f>
        <v>INR  Four Hundred &amp; Ninety Five  Only</v>
      </c>
      <c r="IA42" s="33">
        <v>26</v>
      </c>
      <c r="IB42" s="70" t="s">
        <v>111</v>
      </c>
      <c r="IC42" s="33" t="s">
        <v>78</v>
      </c>
      <c r="ID42" s="33">
        <v>50</v>
      </c>
      <c r="IE42" s="34" t="s">
        <v>39</v>
      </c>
      <c r="IF42" s="34" t="s">
        <v>44</v>
      </c>
      <c r="IG42" s="34" t="s">
        <v>63</v>
      </c>
      <c r="IH42" s="34">
        <v>10</v>
      </c>
      <c r="II42" s="34" t="s">
        <v>39</v>
      </c>
    </row>
    <row r="43" spans="1:243" s="33" customFormat="1" ht="30" customHeight="1">
      <c r="A43" s="83">
        <v>22</v>
      </c>
      <c r="B43" s="84" t="s">
        <v>137</v>
      </c>
      <c r="C43" s="85" t="s">
        <v>115</v>
      </c>
      <c r="D43" s="86">
        <v>6</v>
      </c>
      <c r="E43" s="86" t="s">
        <v>39</v>
      </c>
      <c r="F43" s="87">
        <v>415</v>
      </c>
      <c r="G43" s="72"/>
      <c r="H43" s="46"/>
      <c r="I43" s="35" t="s">
        <v>40</v>
      </c>
      <c r="J43" s="38">
        <f>IF(I43="Less(-)",-1,1)</f>
        <v>1</v>
      </c>
      <c r="K43" s="39" t="s">
        <v>41</v>
      </c>
      <c r="L43" s="39" t="s">
        <v>4</v>
      </c>
      <c r="M43" s="67"/>
      <c r="N43" s="36"/>
      <c r="O43" s="36"/>
      <c r="P43" s="41"/>
      <c r="Q43" s="36"/>
      <c r="R43" s="36"/>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2">
        <f>total_amount_ba($B$2,$D$2,D43,F43,J43,K43,M43)</f>
        <v>2490</v>
      </c>
      <c r="BB43" s="43">
        <f>BA43+SUM(N43:AZ43)</f>
        <v>2490</v>
      </c>
      <c r="BC43" s="32" t="str">
        <f>SpellNumber(L43,BB43)</f>
        <v>INR  Two Thousand Four Hundred &amp; Ninety  Only</v>
      </c>
      <c r="IA43" s="33">
        <v>26</v>
      </c>
      <c r="IB43" s="70" t="s">
        <v>111</v>
      </c>
      <c r="IC43" s="33" t="s">
        <v>78</v>
      </c>
      <c r="ID43" s="33">
        <v>50</v>
      </c>
      <c r="IE43" s="34" t="s">
        <v>39</v>
      </c>
      <c r="IF43" s="34" t="s">
        <v>44</v>
      </c>
      <c r="IG43" s="34" t="s">
        <v>63</v>
      </c>
      <c r="IH43" s="34">
        <v>10</v>
      </c>
      <c r="II43" s="34" t="s">
        <v>39</v>
      </c>
    </row>
    <row r="44" spans="1:243" s="33" customFormat="1" ht="21" customHeight="1">
      <c r="A44" s="83">
        <v>23</v>
      </c>
      <c r="B44" s="84" t="s">
        <v>142</v>
      </c>
      <c r="C44" s="85" t="s">
        <v>116</v>
      </c>
      <c r="D44" s="86">
        <v>1</v>
      </c>
      <c r="E44" s="86" t="s">
        <v>39</v>
      </c>
      <c r="F44" s="87">
        <v>199</v>
      </c>
      <c r="G44" s="72"/>
      <c r="H44" s="46"/>
      <c r="I44" s="35" t="s">
        <v>40</v>
      </c>
      <c r="J44" s="38">
        <f>IF(I44="Less(-)",-1,1)</f>
        <v>1</v>
      </c>
      <c r="K44" s="39" t="s">
        <v>41</v>
      </c>
      <c r="L44" s="39" t="s">
        <v>4</v>
      </c>
      <c r="M44" s="67"/>
      <c r="N44" s="36"/>
      <c r="O44" s="36"/>
      <c r="P44" s="41"/>
      <c r="Q44" s="36"/>
      <c r="R44" s="36"/>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2">
        <f>total_amount_ba($B$2,$D$2,D44,F44,J44,K44,M44)</f>
        <v>199</v>
      </c>
      <c r="BB44" s="43">
        <f>BA44+SUM(N44:AZ44)</f>
        <v>199</v>
      </c>
      <c r="BC44" s="32" t="str">
        <f>SpellNumber(L44,BB44)</f>
        <v>INR  One Hundred &amp; Ninety Nine  Only</v>
      </c>
      <c r="IA44" s="33">
        <v>26</v>
      </c>
      <c r="IB44" s="70" t="s">
        <v>111</v>
      </c>
      <c r="IC44" s="33" t="s">
        <v>78</v>
      </c>
      <c r="ID44" s="33">
        <v>50</v>
      </c>
      <c r="IE44" s="34" t="s">
        <v>39</v>
      </c>
      <c r="IF44" s="34" t="s">
        <v>44</v>
      </c>
      <c r="IG44" s="34" t="s">
        <v>63</v>
      </c>
      <c r="IH44" s="34">
        <v>10</v>
      </c>
      <c r="II44" s="34" t="s">
        <v>39</v>
      </c>
    </row>
    <row r="45" spans="1:243" s="33" customFormat="1" ht="48" customHeight="1">
      <c r="A45" s="79" t="s">
        <v>83</v>
      </c>
      <c r="B45" s="80"/>
      <c r="C45" s="81"/>
      <c r="D45" s="82"/>
      <c r="E45" s="82"/>
      <c r="F45" s="82"/>
      <c r="G45" s="49"/>
      <c r="H45" s="50"/>
      <c r="I45" s="50"/>
      <c r="J45" s="50"/>
      <c r="K45" s="50"/>
      <c r="L45" s="51"/>
      <c r="BA45" s="52">
        <f>SUM(BA13:BA44)</f>
        <v>141134</v>
      </c>
      <c r="BB45" s="53">
        <f>SUM(BB13:BB44)</f>
        <v>141134</v>
      </c>
      <c r="BC45" s="32" t="str">
        <f>SpellNumber($E$2,BB45)</f>
        <v>INR  One Lakh Forty One Thousand One Hundred &amp; Thirty Four  Only</v>
      </c>
      <c r="IE45" s="34">
        <v>4</v>
      </c>
      <c r="IF45" s="34" t="s">
        <v>44</v>
      </c>
      <c r="IG45" s="34" t="s">
        <v>63</v>
      </c>
      <c r="IH45" s="34">
        <v>10</v>
      </c>
      <c r="II45" s="34" t="s">
        <v>39</v>
      </c>
    </row>
    <row r="46" spans="1:243" s="62" customFormat="1" ht="18">
      <c r="A46" s="48" t="s">
        <v>84</v>
      </c>
      <c r="B46" s="54"/>
      <c r="C46" s="55"/>
      <c r="D46" s="56"/>
      <c r="E46" s="68" t="s">
        <v>65</v>
      </c>
      <c r="F46" s="69"/>
      <c r="G46" s="57"/>
      <c r="H46" s="58"/>
      <c r="I46" s="58"/>
      <c r="J46" s="58"/>
      <c r="K46" s="59"/>
      <c r="L46" s="60"/>
      <c r="M46" s="61"/>
      <c r="O46" s="33"/>
      <c r="P46" s="33"/>
      <c r="Q46" s="33"/>
      <c r="R46" s="33"/>
      <c r="S46" s="33"/>
      <c r="BA46" s="63">
        <f>IF(ISBLANK(F46),0,IF(E46="Excess (+)",ROUND(BA45+(BA45*F46),2),IF(E46="Less (-)",ROUND(BA45+(BA45*F46*(-1)),2),IF(E46="At Par",BA45,0))))</f>
        <v>0</v>
      </c>
      <c r="BB46" s="64">
        <f>ROUND(BA46,0)</f>
        <v>0</v>
      </c>
      <c r="BC46" s="32" t="str">
        <f>SpellNumber($E$2,BB46)</f>
        <v>INR Zero Only</v>
      </c>
      <c r="IE46" s="65"/>
      <c r="IF46" s="65"/>
      <c r="IG46" s="65"/>
      <c r="IH46" s="65"/>
      <c r="II46" s="65"/>
    </row>
    <row r="47" spans="1:243" s="62" customFormat="1" ht="18">
      <c r="A47" s="47" t="s">
        <v>85</v>
      </c>
      <c r="B47" s="47"/>
      <c r="C47" s="89" t="str">
        <f>SpellNumber($E$2,BB46)</f>
        <v>INR Zero Only</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IE47" s="65"/>
      <c r="IF47" s="65"/>
      <c r="IG47" s="65"/>
      <c r="IH47" s="65"/>
      <c r="II47" s="65"/>
    </row>
    <row r="48" ht="15"/>
    <row r="49" ht="15"/>
    <row r="50" ht="15"/>
    <row r="51" ht="15"/>
    <row r="52" ht="15"/>
    <row r="53" ht="15"/>
    <row r="54" ht="15"/>
  </sheetData>
  <sheetProtection password="EEC8" sheet="1"/>
  <mergeCells count="8">
    <mergeCell ref="A9:BC9"/>
    <mergeCell ref="C47:BC47"/>
    <mergeCell ref="A1:L1"/>
    <mergeCell ref="A4:BC4"/>
    <mergeCell ref="A5:BC5"/>
    <mergeCell ref="A6:BC6"/>
    <mergeCell ref="A7:BC7"/>
    <mergeCell ref="B8:BC8"/>
  </mergeCells>
  <dataValidations count="21">
    <dataValidation type="list" allowBlank="1" showErrorMessage="1" sqref="E4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decimal" allowBlank="1" showInputMessage="1" showErrorMessage="1" promptTitle="Rate Entry" prompt="Please enter the Rate in Rupees for this item. " errorTitle="Invaid Entry" error="Only Numeric Values are allowed. " sqref="H28:H4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list" allowBlank="1" showErrorMessage="1" sqref="K13:K44">
      <formula1>"Partial Conversion,Full Conversion"</formula1>
      <formula2>0</formula2>
    </dataValidation>
    <dataValidation allowBlank="1" showInputMessage="1" showErrorMessage="1" promptTitle="Addition / Deduction" prompt="Please Choose the correct One" sqref="J13:J44">
      <formula1>0</formula1>
      <formula2>0</formula2>
    </dataValidation>
    <dataValidation type="list" showErrorMessage="1" sqref="I13:I44">
      <formula1>"Excess(+),Less(-)"</formula1>
      <formula2>0</formula2>
    </dataValidation>
    <dataValidation allowBlank="1" showInputMessage="1" showErrorMessage="1" promptTitle="Itemcode/Make" prompt="Please enter text" sqref="C13:C4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allowBlank="1" showInputMessage="1" showErrorMessage="1" promptTitle="Units" prompt="Please enter Units in text" sqref="E13:E44">
      <formula1>0</formula1>
      <formula2>0</formula2>
    </dataValidation>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 type="list" allowBlank="1" showInputMessage="1" showErrorMessage="1" sqref="L13:L44">
      <formula1>"INR"</formula1>
    </dataValidation>
    <dataValidation type="decimal" allowBlank="1" showErrorMessage="1" errorTitle="Invalid Entry" error="Only Numeric Values are allowed. " sqref="A13:A4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64</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2022-09-16T04:48:17Z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