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<sst xmlns="http://schemas.openxmlformats.org/spreadsheetml/2006/main" count="428" uniqueCount="144">
  <si>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</si>
  <si>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</si>
  <si>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</si>
  <si>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</si>
  <si>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</si>
  <si>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</si>
  <si>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</si>
  <si>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</si>
  <si>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</si>
  <si>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</si>
  <si>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</si>
  <si>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</si>
  <si>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</si>
  <si>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</si>
  <si>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</si>
  <si>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</si>
  <si>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</si>
  <si>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</si>
  <si>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</si>
  <si>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</si>
  <si>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</si>
  <si>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</si>
  <si>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</si>
  <si>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</si>
  <si>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</si>
  <si>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</si>
  <si>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</si>
  <si>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</si>
  <si>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</si>
  <si>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</si>
  <si>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</si>
  <si>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</si>
  <si>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</si>
  <si>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</si>
  <si>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</si>
  <si>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</si>
  <si>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</si>
  <si>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</si>
  <si>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</si>
  <si>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</si>
  <si>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</si>
  <si>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</si>
  <si>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</si>
  <si>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</si>
  <si>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</si>
  <si>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</si>
  <si>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</si>
  <si>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</si>
  <si>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</si>
  <si>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</si>
  <si>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</si>
  <si>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</si>
  <si>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</si>
  <si>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</si>
  <si>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</si>
  <si>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</si>
  <si>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</si>
  <si>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</si>
  <si>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</si>
  <si>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</si>
  <si>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</si>
  <si>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</si>
  <si>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</si>
  <si>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</si>
  <si>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</si>
  <si>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</si>
  <si>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</si>
  <si>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</si>
  <si>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</si>
  <si>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</si>
  <si>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</si>
  <si>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</si>
  <si>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</si>
  <si>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</si>
  <si>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</si>
  <si>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</si>
  <si>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</si>
  <si>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</si>
  <si>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</si>
  <si>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</si>
  <si>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</si>
  <si>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</si>
  <si>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</si>
  <si>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</si>
  <si>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</si>
  <si>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</si>
  <si>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</si>
  <si>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</si>
  <si>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</si>
  <si>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</si>
  <si>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</si>
  <si>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</si>
  <si>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</si>
  <si>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</si>
  <si>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</si>
  <si>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</si>
  <si>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</si>
  <si>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</si>
  <si>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</si>
  <si>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</si>
  <si>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</si>
  <si>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</si>
  <si>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</si>
  <si>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</si>
  <si>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</si>
  <si>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</si>
  <si>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</si>
  <si>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</si>
  <si>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</si>
  <si>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</si>
  <si>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</si>
  <si>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</si>
  <si>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</si>
  <si>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(Make: Polycab/ Finolex/ L&amp;T )
Group C</t>
  </si>
  <si>
    <t>Wiring for circuit/ submain wiring alongwith earth wire with the following sizes of FRLS PVC insulated copper conductor, single core cable in surface/ recessed medium class PVC conduit as required. (Make: Polycab/ Finolex/ L&amp;T)
2 X 2.5 sq. mm + 1 X 2.5 sq. mm earth wire</t>
  </si>
  <si>
    <t>2 X 4 sq. mm + 1 X 4 sq. mm earth wire</t>
  </si>
  <si>
    <t>2 X6sq. mm + 1 X 6 sq. mm earth wire</t>
  </si>
  <si>
    <t>4 X 10sq. mm + 2 X 6 sq. mm earth wire</t>
  </si>
  <si>
    <t>Supplying and fixing suitable size GI/PVC box with modular plate and cover in front on surface or in recess, including providing and fixing 3 pin 5/6 A modular socket outlet and 5/6 A modular switch, connections etc. as required</t>
  </si>
  <si>
    <t xml:space="preserve">Supplying and fixing suitable size GI/PVC box with modular plate and cover in front on surface or in recess, including providing and fixing 6 pin 5/6 &amp; 15/16 A modular socket outlet and 15/16 A modular switch, connections etc. as required. </t>
  </si>
  <si>
    <t xml:space="preserve">Supplying and fixing brass batten/ angle holder including connection etc. as required. </t>
  </si>
  <si>
    <t>Supplying and fixing modular blanking plate on the existing modular plate &amp; switch box excluding modular plate as required.</t>
  </si>
  <si>
    <t xml:space="preserve">Supplying and fixing following modular switch/ socket on the existing modular plate &amp; switch box including connections but excluding modular plate etc. as required
5/6 A switch </t>
  </si>
  <si>
    <t xml:space="preserve">3 pin 5/6 A socket outlet </t>
  </si>
  <si>
    <t xml:space="preserve">Supplying and fixing following modular switch/ socket on the existing modular plate &amp; switch box including connections but excluding modular plate etc. as required
Supplying and fixing following size/ modules, GI/PVC box alongwith modular base &amp; cover plate for modular switches in recess/Surface etc. as required.
1 or 2 Module (75mmX75mm) </t>
  </si>
  <si>
    <t xml:space="preserve">4 Module (125mmX75mm) </t>
  </si>
  <si>
    <t xml:space="preserve">6 Module (200mmX75mm) </t>
  </si>
  <si>
    <t xml:space="preserve">8 Module (125mmX125mm) </t>
  </si>
  <si>
    <t>12 Module (200mmX150mm</t>
  </si>
  <si>
    <r>
      <t xml:space="preserve">Providing,installation, fixing,Connecting and Testing of LED Batten,4 Feet,20W, as per site requirment. </t>
    </r>
    <r>
      <rPr>
        <b/>
        <sz val="10"/>
        <rFont val="Times New Roman"/>
        <family val="1"/>
      </rPr>
      <t>(Make: Wipro/ Philipse/ Syska/CG/Polycab )</t>
    </r>
  </si>
  <si>
    <t>Providing,Installation,Fixing,Connecting and Testing of LED Flood Light,70-100 W, as per site requirment. (Make: Wipro/ Philipse/ Syska/CG/Polycab )</t>
  </si>
  <si>
    <r>
      <t xml:space="preserve">Providing,Installation,Fixing,Connecting and Testing of LED street Light,70-100 W, as per site requirment. </t>
    </r>
    <r>
      <rPr>
        <b/>
        <sz val="10"/>
        <rFont val="Times New Roman"/>
        <family val="1"/>
      </rPr>
      <t>(Make: Wipro/ Philipse/ Syska/CG/Polycab )</t>
    </r>
  </si>
  <si>
    <r>
      <t xml:space="preserve">Supplying and fixing of 230VAC 1Ph. 450 mm exhaust Fan  with sweep feature. </t>
    </r>
    <r>
      <rPr>
        <b/>
        <sz val="10"/>
        <rFont val="Times New Roman"/>
        <family val="1"/>
      </rPr>
      <t>( Make: Usha / ORIENT / CG)</t>
    </r>
  </si>
  <si>
    <r>
      <t xml:space="preserve">Supplying and fixing of 230VAC 1Ph. 300 mm exhaust Fan  with sweep feature. </t>
    </r>
    <r>
      <rPr>
        <b/>
        <sz val="10"/>
        <rFont val="Times New Roman"/>
        <family val="1"/>
      </rPr>
      <t>( Make: Usha / ORIENT / CG)</t>
    </r>
  </si>
  <si>
    <r>
      <t>Supplying and fixing of 230VAC 1Ph. 1400mm dia Ceiling Fan (High Speed)  .  (</t>
    </r>
    <r>
      <rPr>
        <b/>
        <sz val="10"/>
        <rFont val="Times New Roman"/>
        <family val="1"/>
      </rPr>
      <t>Make: Usha / Crompton / Bajaj )</t>
    </r>
  </si>
  <si>
    <t xml:space="preserve">Supplying,Cutting of huck , painting and fixing of  MS Down down conduit for  installation of ceiling fan upto 5 to 8 feet </t>
  </si>
  <si>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</si>
  <si>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63 A Double Pole MCB Make-L&amp;T/ABB/C&amp;S/Legrand/Hagger/Seimens/Schneider</t>
  </si>
  <si>
    <t>Supplying ,fixing Connecting &amp; Testing Insect Killer Make-Fonda /Trinity/Vgaurd or equivalent</t>
  </si>
  <si>
    <t xml:space="preserve">Supplying and &amp; Laying of cable  of 4*10 Sq. mm Aluminium armoured Cable </t>
  </si>
  <si>
    <t>Points</t>
  </si>
  <si>
    <t>Mtrs</t>
  </si>
  <si>
    <t>Contract No:   IIT(BHU)/IWD</t>
  </si>
  <si>
    <t>Name of Work: BOQ for Electrical wiring,illumination,power point,light &amp; fan point works in the GSMC Ext Hostel ,Vishwakarma Hostel, S N Bose Hostel,Vishasvaraiya hostel ,Aryabhatta-II Hostel and  GSMC Old Girls Hostel  IIT(BHU)</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</si>
</sst>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6">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72"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72"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5" fillId="0" borderId="13" xfId="57" applyNumberFormat="1" applyFont="1" applyFill="1" applyBorder="1" applyAlignment="1" applyProtection="1">
      <alignment horizontal="center" vertical="top" wrapText="1"/>
      <protection locked="0"/>
    </xf>
    <xf numFmtId="2" fontId="7" fillId="0" borderId="13" xfId="60" applyNumberFormat="1" applyFont="1" applyFill="1" applyBorder="1" applyAlignment="1" applyProtection="1">
      <alignment horizontal="right" vertical="top"/>
      <protection/>
    </xf>
    <xf numFmtId="2" fontId="7" fillId="0" borderId="11" xfId="57" applyNumberFormat="1" applyFont="1" applyFill="1" applyBorder="1" applyAlignment="1" applyProtection="1">
      <alignment horizontal="right" vertical="top"/>
      <protection locked="0"/>
    </xf>
    <xf numFmtId="2" fontId="7" fillId="0" borderId="11" xfId="60" applyNumberFormat="1" applyFont="1" applyFill="1" applyBorder="1" applyAlignment="1" applyProtection="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6"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6" fillId="0" borderId="13" xfId="60" applyNumberFormat="1" applyFont="1" applyFill="1" applyBorder="1" applyAlignment="1">
      <alignment vertical="top"/>
      <protection/>
    </xf>
    <xf numFmtId="2" fontId="16"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7" fillId="0" borderId="12" xfId="57" applyNumberFormat="1" applyFont="1" applyFill="1" applyBorder="1" applyAlignment="1" applyProtection="1">
      <alignment vertical="top"/>
      <protection/>
    </xf>
    <xf numFmtId="0" fontId="18" fillId="0" borderId="11" xfId="60" applyNumberFormat="1" applyFont="1" applyFill="1" applyBorder="1" applyAlignment="1" applyProtection="1">
      <alignment vertical="center" wrapText="1"/>
      <protection locked="0"/>
    </xf>
    <xf numFmtId="0" fontId="17"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8"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1" fillId="0" borderId="13" xfId="60" applyNumberFormat="1" applyFont="1" applyFill="1" applyBorder="1" applyAlignment="1">
      <alignment vertical="top"/>
      <protection/>
    </xf>
    <xf numFmtId="2" fontId="16"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4" xfId="57" applyNumberFormat="1" applyFont="1" applyFill="1" applyBorder="1" applyAlignment="1" applyProtection="1">
      <alignment horizontal="right" vertical="top"/>
      <protection locked="0"/>
    </xf>
    <xf numFmtId="2" fontId="7" fillId="33" borderId="13" xfId="57" applyNumberFormat="1" applyFont="1" applyFill="1" applyBorder="1" applyAlignment="1" applyProtection="1">
      <alignment horizontal="right" vertical="top"/>
      <protection locked="0"/>
    </xf>
    <xf numFmtId="0" fontId="19" fillId="33" borderId="11" xfId="60" applyNumberFormat="1" applyFont="1" applyFill="1" applyBorder="1" applyAlignment="1" applyProtection="1">
      <alignment vertical="center" wrapText="1"/>
      <protection locked="0"/>
    </xf>
    <xf numFmtId="10" fontId="20"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11" fillId="0" borderId="13" xfId="57" applyNumberFormat="1" applyFont="1" applyFill="1" applyBorder="1" applyAlignment="1">
      <alignment horizontal="center" vertical="center" wrapText="1"/>
      <protection/>
    </xf>
    <xf numFmtId="0" fontId="16"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1"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174" fontId="26" fillId="0" borderId="22" xfId="57" applyNumberFormat="1" applyFont="1" applyBorder="1" applyAlignment="1">
      <alignment horizontal="center" vertical="center" wrapText="1"/>
      <protection/>
    </xf>
    <xf numFmtId="0" fontId="1" fillId="0" borderId="22" xfId="0" applyFont="1" applyBorder="1" applyAlignment="1">
      <alignment horizontal="justify" vertical="top" wrapText="1"/>
    </xf>
    <xf numFmtId="0" fontId="25" fillId="0" borderId="22" xfId="0" applyFont="1" applyBorder="1" applyAlignment="1">
      <alignment horizontal="left" vertical="top" wrapText="1"/>
    </xf>
    <xf numFmtId="0" fontId="25" fillId="0" borderId="22" xfId="57" applyFont="1" applyBorder="1" applyAlignment="1">
      <alignment horizontal="left" vertical="top" wrapText="1"/>
      <protection/>
    </xf>
    <xf numFmtId="0" fontId="25" fillId="0" borderId="22" xfId="0" applyFont="1" applyBorder="1" applyAlignment="1">
      <alignment horizontal="justify" vertical="top" wrapText="1"/>
    </xf>
    <xf numFmtId="0" fontId="61" fillId="0" borderId="22" xfId="0" applyFont="1" applyBorder="1" applyAlignment="1">
      <alignment horizontal="left" vertical="top" wrapText="1"/>
    </xf>
    <xf numFmtId="0" fontId="25" fillId="35" borderId="22" xfId="0" applyFont="1" applyFill="1" applyBorder="1" applyAlignment="1">
      <alignment horizontal="left" vertical="top" wrapText="1"/>
    </xf>
    <xf numFmtId="174" fontId="26" fillId="35" borderId="22" xfId="57" applyNumberFormat="1" applyFont="1" applyFill="1" applyBorder="1" applyAlignment="1">
      <alignment horizontal="center" vertical="top" wrapText="1"/>
      <protection/>
    </xf>
    <xf numFmtId="0" fontId="25" fillId="35" borderId="22" xfId="0" applyFont="1" applyFill="1" applyBorder="1" applyAlignment="1">
      <alignment horizontal="justify" vertical="top" wrapText="1"/>
    </xf>
    <xf numFmtId="0" fontId="25" fillId="0" borderId="22" xfId="57" applyFont="1" applyBorder="1" applyAlignment="1">
      <alignment horizontal="center" vertical="center" wrapText="1"/>
      <protection/>
    </xf>
    <xf numFmtId="0" fontId="25" fillId="0" borderId="22" xfId="57" applyFont="1" applyBorder="1" applyAlignment="1">
      <alignment horizontal="center" vertical="top" wrapText="1"/>
      <protection/>
    </xf>
    <xf numFmtId="2" fontId="1" fillId="0" borderId="22" xfId="44" applyNumberFormat="1" applyFont="1" applyBorder="1" applyAlignment="1">
      <alignment horizontal="center" vertical="center" wrapText="1"/>
    </xf>
    <xf numFmtId="0" fontId="1" fillId="0" borderId="22" xfId="0" applyFont="1" applyBorder="1" applyAlignment="1">
      <alignment horizontal="center" vertical="center" wrapText="1"/>
    </xf>
    <xf numFmtId="0" fontId="25" fillId="0" borderId="22" xfId="0" applyFont="1" applyBorder="1" applyAlignment="1">
      <alignment horizontal="center" vertical="top" wrapText="1"/>
    </xf>
    <xf numFmtId="2" fontId="25" fillId="0" borderId="22" xfId="44" applyNumberFormat="1" applyFont="1" applyBorder="1" applyAlignment="1">
      <alignment horizontal="center" vertical="top" wrapText="1"/>
    </xf>
    <xf numFmtId="0" fontId="25" fillId="0" borderId="22" xfId="0" applyFont="1" applyBorder="1" applyAlignment="1">
      <alignment horizontal="center" vertical="center" wrapText="1"/>
    </xf>
    <xf numFmtId="2" fontId="25" fillId="0" borderId="22" xfId="44" applyNumberFormat="1" applyFont="1" applyBorder="1" applyAlignment="1">
      <alignment horizontal="center" vertical="center" wrapText="1"/>
    </xf>
    <xf numFmtId="0" fontId="25" fillId="35" borderId="22" xfId="0" applyFont="1" applyFill="1" applyBorder="1" applyAlignment="1">
      <alignment horizontal="center" vertical="top" wrapText="1"/>
    </xf>
    <xf numFmtId="2" fontId="25" fillId="35" borderId="22" xfId="44" applyNumberFormat="1" applyFont="1" applyFill="1" applyBorder="1" applyAlignment="1">
      <alignment horizontal="center" vertical="top" wrapText="1"/>
    </xf>
    <xf numFmtId="2" fontId="25" fillId="0" borderId="22" xfId="57" applyNumberFormat="1" applyFont="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3"/>
  <sheetViews>
    <sheetView showGridLines="0" zoomScale="70" zoomScaleNormal="70" zoomScalePageLayoutView="0" workbookViewId="0" topLeftCell="A29">
      <selection activeCell="BI39" sqref="BI39"/>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0" t="str">
        <f>B2&amp;" BoQ"</f>
        <v>Percentage BoQ</v>
      </c>
      <c r="B1" s="80"/>
      <c r="C1" s="80"/>
      <c r="D1" s="80"/>
      <c r="E1" s="80"/>
      <c r="F1" s="80"/>
      <c r="G1" s="80"/>
      <c r="H1" s="80"/>
      <c r="I1" s="80"/>
      <c r="J1" s="80"/>
      <c r="K1" s="80"/>
      <c r="L1" s="80"/>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1" t="s">
        <v>69</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6" customHeight="1">
      <c r="A5" s="81" t="s">
        <v>143</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27" customHeight="1">
      <c r="A6" s="81" t="s">
        <v>142</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13.5"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54.75">
      <c r="A8" s="11" t="s">
        <v>66</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13.5">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72" customHeight="1">
      <c r="A14" s="86">
        <v>1</v>
      </c>
      <c r="B14" s="87" t="s">
        <v>113</v>
      </c>
      <c r="C14" s="24" t="s">
        <v>38</v>
      </c>
      <c r="D14" s="95">
        <v>20</v>
      </c>
      <c r="E14" s="96" t="s">
        <v>140</v>
      </c>
      <c r="F14" s="97">
        <v>990</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19800</v>
      </c>
      <c r="BB14" s="48">
        <f aca="true" t="shared" si="2" ref="BB14:BB24">BA14+SUM(N14:AZ14)</f>
        <v>19800</v>
      </c>
      <c r="BC14" s="37" t="str">
        <f aca="true" t="shared" si="3" ref="BC14:BC24">SpellNumber(L14,BB14)</f>
        <v>INR  Nineteen Thousand Eight Hundred    Only</v>
      </c>
      <c r="IA14" s="38">
        <v>1</v>
      </c>
      <c r="IB14" s="77" t="s">
        <v>86</v>
      </c>
      <c r="IC14" s="38" t="s">
        <v>38</v>
      </c>
      <c r="ID14" s="38">
        <v>1446</v>
      </c>
      <c r="IE14" s="39" t="s">
        <v>82</v>
      </c>
      <c r="IF14" s="39" t="s">
        <v>42</v>
      </c>
      <c r="IG14" s="39" t="s">
        <v>36</v>
      </c>
      <c r="IH14" s="39">
        <v>123.223</v>
      </c>
      <c r="II14" s="39" t="s">
        <v>39</v>
      </c>
    </row>
    <row r="15" spans="1:243" s="38" customFormat="1" ht="38.25" customHeight="1">
      <c r="A15" s="86">
        <v>2.1</v>
      </c>
      <c r="B15" s="87" t="s">
        <v>114</v>
      </c>
      <c r="C15" s="24" t="s">
        <v>43</v>
      </c>
      <c r="D15" s="98">
        <v>130</v>
      </c>
      <c r="E15" s="96" t="s">
        <v>141</v>
      </c>
      <c r="F15" s="97">
        <v>167</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21710</v>
      </c>
      <c r="BB15" s="48">
        <f t="shared" si="2"/>
        <v>21710</v>
      </c>
      <c r="BC15" s="37" t="str">
        <f t="shared" si="3"/>
        <v>INR  Twenty One Thousand Seven Hundred &amp; Ten  Only</v>
      </c>
      <c r="IA15" s="38">
        <v>2</v>
      </c>
      <c r="IB15" s="77" t="s">
        <v>87</v>
      </c>
      <c r="IC15" s="38" t="s">
        <v>43</v>
      </c>
      <c r="ID15" s="38">
        <v>482</v>
      </c>
      <c r="IE15" s="39" t="s">
        <v>82</v>
      </c>
      <c r="IF15" s="39" t="s">
        <v>44</v>
      </c>
      <c r="IG15" s="39" t="s">
        <v>45</v>
      </c>
      <c r="IH15" s="39">
        <v>213</v>
      </c>
      <c r="II15" s="39" t="s">
        <v>39</v>
      </c>
    </row>
    <row r="16" spans="1:243" s="38" customFormat="1" ht="33" customHeight="1">
      <c r="A16" s="86">
        <v>2.2</v>
      </c>
      <c r="B16" s="87" t="s">
        <v>115</v>
      </c>
      <c r="C16" s="24" t="s">
        <v>46</v>
      </c>
      <c r="D16" s="98">
        <v>85</v>
      </c>
      <c r="E16" s="96" t="s">
        <v>141</v>
      </c>
      <c r="F16" s="97">
        <v>200</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17000</v>
      </c>
      <c r="BB16" s="48">
        <f t="shared" si="2"/>
        <v>17000</v>
      </c>
      <c r="BC16" s="37" t="str">
        <f t="shared" si="3"/>
        <v>INR  Seventeen Thousand    Only</v>
      </c>
      <c r="IA16" s="38">
        <v>3</v>
      </c>
      <c r="IB16" s="77" t="s">
        <v>88</v>
      </c>
      <c r="IC16" s="38" t="s">
        <v>46</v>
      </c>
      <c r="ID16" s="38">
        <v>241</v>
      </c>
      <c r="IE16" s="39" t="s">
        <v>82</v>
      </c>
      <c r="IF16" s="39" t="s">
        <v>35</v>
      </c>
      <c r="IG16" s="39" t="s">
        <v>47</v>
      </c>
      <c r="IH16" s="39">
        <v>10</v>
      </c>
      <c r="II16" s="39" t="s">
        <v>39</v>
      </c>
    </row>
    <row r="17" spans="1:243" s="38" customFormat="1" ht="40.5" customHeight="1">
      <c r="A17" s="86">
        <v>2.3</v>
      </c>
      <c r="B17" s="88" t="s">
        <v>116</v>
      </c>
      <c r="C17" s="24" t="s">
        <v>48</v>
      </c>
      <c r="D17" s="99">
        <v>10</v>
      </c>
      <c r="E17" s="96" t="s">
        <v>141</v>
      </c>
      <c r="F17" s="100">
        <v>249</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2490</v>
      </c>
      <c r="BB17" s="48">
        <f t="shared" si="2"/>
        <v>2490</v>
      </c>
      <c r="BC17" s="37" t="str">
        <f t="shared" si="3"/>
        <v>INR  Two Thousand Four Hundred &amp; Ninety  Only</v>
      </c>
      <c r="IA17" s="38">
        <v>4</v>
      </c>
      <c r="IB17" s="77" t="s">
        <v>89</v>
      </c>
      <c r="IC17" s="38" t="s">
        <v>48</v>
      </c>
      <c r="ID17" s="38">
        <v>241</v>
      </c>
      <c r="IE17" s="39" t="s">
        <v>82</v>
      </c>
      <c r="IF17" s="39" t="s">
        <v>49</v>
      </c>
      <c r="IG17" s="39" t="s">
        <v>50</v>
      </c>
      <c r="IH17" s="39">
        <v>10</v>
      </c>
      <c r="II17" s="39" t="s">
        <v>39</v>
      </c>
    </row>
    <row r="18" spans="1:243" s="38" customFormat="1" ht="30" customHeight="1">
      <c r="A18" s="86">
        <v>2.4</v>
      </c>
      <c r="B18" s="88" t="s">
        <v>117</v>
      </c>
      <c r="C18" s="24" t="s">
        <v>51</v>
      </c>
      <c r="D18" s="101">
        <v>60</v>
      </c>
      <c r="E18" s="101" t="s">
        <v>141</v>
      </c>
      <c r="F18" s="102">
        <v>543</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32580</v>
      </c>
      <c r="BB18" s="48">
        <f t="shared" si="2"/>
        <v>32580</v>
      </c>
      <c r="BC18" s="37" t="str">
        <f t="shared" si="3"/>
        <v>INR  Thirty Two Thousand Five Hundred &amp; Eighty  Only</v>
      </c>
      <c r="IA18" s="38">
        <v>5</v>
      </c>
      <c r="IB18" s="77" t="s">
        <v>90</v>
      </c>
      <c r="IC18" s="38" t="s">
        <v>51</v>
      </c>
      <c r="ID18" s="38">
        <v>4819</v>
      </c>
      <c r="IE18" s="39" t="s">
        <v>68</v>
      </c>
      <c r="IF18" s="39" t="s">
        <v>42</v>
      </c>
      <c r="IG18" s="39" t="s">
        <v>36</v>
      </c>
      <c r="IH18" s="39">
        <v>123.223</v>
      </c>
      <c r="II18" s="39" t="s">
        <v>39</v>
      </c>
    </row>
    <row r="19" spans="1:243" s="38" customFormat="1" ht="30.75" customHeight="1">
      <c r="A19" s="86">
        <v>3</v>
      </c>
      <c r="B19" s="89" t="s">
        <v>118</v>
      </c>
      <c r="C19" s="24" t="s">
        <v>52</v>
      </c>
      <c r="D19" s="95">
        <v>45</v>
      </c>
      <c r="E19" s="95" t="s">
        <v>39</v>
      </c>
      <c r="F19" s="105">
        <v>401</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18045</v>
      </c>
      <c r="BB19" s="48">
        <f t="shared" si="2"/>
        <v>18045</v>
      </c>
      <c r="BC19" s="37" t="str">
        <f t="shared" si="3"/>
        <v>INR  Eighteen Thousand  &amp;Forty Five  Only</v>
      </c>
      <c r="IA19" s="38">
        <v>6</v>
      </c>
      <c r="IB19" s="77" t="s">
        <v>91</v>
      </c>
      <c r="IC19" s="38" t="s">
        <v>52</v>
      </c>
      <c r="ID19" s="38">
        <v>482</v>
      </c>
      <c r="IE19" s="39" t="s">
        <v>82</v>
      </c>
      <c r="IF19" s="39" t="s">
        <v>44</v>
      </c>
      <c r="IG19" s="39" t="s">
        <v>45</v>
      </c>
      <c r="IH19" s="39">
        <v>213</v>
      </c>
      <c r="II19" s="39" t="s">
        <v>39</v>
      </c>
    </row>
    <row r="20" spans="1:243" s="38" customFormat="1" ht="60" customHeight="1">
      <c r="A20" s="86">
        <v>4</v>
      </c>
      <c r="B20" s="89" t="s">
        <v>119</v>
      </c>
      <c r="C20" s="24" t="s">
        <v>53</v>
      </c>
      <c r="D20" s="95">
        <v>30</v>
      </c>
      <c r="E20" s="95" t="s">
        <v>39</v>
      </c>
      <c r="F20" s="105">
        <v>495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14850</v>
      </c>
      <c r="BB20" s="48">
        <f t="shared" si="2"/>
        <v>14850</v>
      </c>
      <c r="BC20" s="37" t="str">
        <f t="shared" si="3"/>
        <v>INR  Fourteen Thousand Eight Hundred &amp; Fifty  Only</v>
      </c>
      <c r="IA20" s="38">
        <v>7</v>
      </c>
      <c r="IB20" s="77" t="s">
        <v>92</v>
      </c>
      <c r="IC20" s="38" t="s">
        <v>53</v>
      </c>
      <c r="ID20" s="38">
        <v>4819</v>
      </c>
      <c r="IE20" s="39" t="s">
        <v>68</v>
      </c>
      <c r="IF20" s="39" t="s">
        <v>35</v>
      </c>
      <c r="IG20" s="39" t="s">
        <v>47</v>
      </c>
      <c r="IH20" s="39">
        <v>10</v>
      </c>
      <c r="II20" s="39" t="s">
        <v>39</v>
      </c>
    </row>
    <row r="21" spans="1:243" s="38" customFormat="1" ht="35.25" customHeight="1">
      <c r="A21" s="86">
        <v>5</v>
      </c>
      <c r="B21" s="89" t="s">
        <v>120</v>
      </c>
      <c r="C21" s="24" t="s">
        <v>54</v>
      </c>
      <c r="D21" s="95">
        <v>1</v>
      </c>
      <c r="E21" s="95" t="s">
        <v>39</v>
      </c>
      <c r="F21" s="105">
        <v>117</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117</v>
      </c>
      <c r="BB21" s="48">
        <f t="shared" si="2"/>
        <v>117</v>
      </c>
      <c r="BC21" s="37" t="str">
        <f t="shared" si="3"/>
        <v>INR  One Hundred &amp; Seventeen  Only</v>
      </c>
      <c r="IA21" s="38">
        <v>8</v>
      </c>
      <c r="IB21" s="38" t="s">
        <v>93</v>
      </c>
      <c r="IC21" s="38" t="s">
        <v>54</v>
      </c>
      <c r="ID21" s="38">
        <v>100</v>
      </c>
      <c r="IE21" s="39" t="s">
        <v>39</v>
      </c>
      <c r="IF21" s="39" t="s">
        <v>49</v>
      </c>
      <c r="IG21" s="39" t="s">
        <v>50</v>
      </c>
      <c r="IH21" s="39">
        <v>10</v>
      </c>
      <c r="II21" s="39" t="s">
        <v>39</v>
      </c>
    </row>
    <row r="22" spans="1:243" s="38" customFormat="1" ht="51" customHeight="1">
      <c r="A22" s="86">
        <v>6</v>
      </c>
      <c r="B22" s="89" t="s">
        <v>121</v>
      </c>
      <c r="C22" s="24" t="s">
        <v>55</v>
      </c>
      <c r="D22" s="95">
        <v>1</v>
      </c>
      <c r="E22" s="95" t="s">
        <v>39</v>
      </c>
      <c r="F22" s="105">
        <v>32</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32</v>
      </c>
      <c r="BB22" s="48">
        <f t="shared" si="2"/>
        <v>32</v>
      </c>
      <c r="BC22" s="37" t="str">
        <f t="shared" si="3"/>
        <v>INR  Thirty Two Only</v>
      </c>
      <c r="IA22" s="38">
        <v>9</v>
      </c>
      <c r="IB22" s="77" t="s">
        <v>94</v>
      </c>
      <c r="IC22" s="38" t="s">
        <v>55</v>
      </c>
      <c r="ID22" s="38">
        <v>100</v>
      </c>
      <c r="IE22" s="39" t="s">
        <v>39</v>
      </c>
      <c r="IF22" s="39" t="s">
        <v>42</v>
      </c>
      <c r="IG22" s="39" t="s">
        <v>36</v>
      </c>
      <c r="IH22" s="39">
        <v>123.223</v>
      </c>
      <c r="II22" s="39" t="s">
        <v>39</v>
      </c>
    </row>
    <row r="23" spans="1:243" s="38" customFormat="1" ht="49.5" customHeight="1">
      <c r="A23" s="86">
        <v>7.1</v>
      </c>
      <c r="B23" s="89" t="s">
        <v>122</v>
      </c>
      <c r="C23" s="24" t="s">
        <v>56</v>
      </c>
      <c r="D23" s="95">
        <v>60</v>
      </c>
      <c r="E23" s="95" t="s">
        <v>39</v>
      </c>
      <c r="F23" s="105">
        <v>85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5100</v>
      </c>
      <c r="BB23" s="48">
        <f t="shared" si="2"/>
        <v>5100</v>
      </c>
      <c r="BC23" s="37" t="str">
        <f t="shared" si="3"/>
        <v>INR  Five Thousand One Hundred    Only</v>
      </c>
      <c r="IA23" s="38">
        <v>10</v>
      </c>
      <c r="IB23" s="77" t="s">
        <v>95</v>
      </c>
      <c r="IC23" s="38" t="s">
        <v>56</v>
      </c>
      <c r="ID23" s="38">
        <v>100</v>
      </c>
      <c r="IE23" s="39" t="s">
        <v>39</v>
      </c>
      <c r="IF23" s="39" t="s">
        <v>44</v>
      </c>
      <c r="IG23" s="39" t="s">
        <v>45</v>
      </c>
      <c r="IH23" s="39">
        <v>213</v>
      </c>
      <c r="II23" s="39" t="s">
        <v>39</v>
      </c>
    </row>
    <row r="24" spans="1:243" s="38" customFormat="1" ht="48" customHeight="1">
      <c r="A24" s="86">
        <v>7.2</v>
      </c>
      <c r="B24" s="89" t="s">
        <v>123</v>
      </c>
      <c r="C24" s="24" t="s">
        <v>57</v>
      </c>
      <c r="D24" s="95">
        <v>15</v>
      </c>
      <c r="E24" s="95" t="s">
        <v>39</v>
      </c>
      <c r="F24" s="105">
        <v>111</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1665</v>
      </c>
      <c r="BB24" s="48">
        <f t="shared" si="2"/>
        <v>1665</v>
      </c>
      <c r="BC24" s="37" t="str">
        <f t="shared" si="3"/>
        <v>INR  One Thousand Six Hundred &amp; Sixty Five  Only</v>
      </c>
      <c r="IA24" s="38">
        <v>11</v>
      </c>
      <c r="IB24" s="77" t="s">
        <v>96</v>
      </c>
      <c r="IC24" s="38" t="s">
        <v>57</v>
      </c>
      <c r="ID24" s="38">
        <v>100</v>
      </c>
      <c r="IE24" s="39" t="s">
        <v>39</v>
      </c>
      <c r="IF24" s="39" t="s">
        <v>35</v>
      </c>
      <c r="IG24" s="39" t="s">
        <v>47</v>
      </c>
      <c r="IH24" s="39">
        <v>10</v>
      </c>
      <c r="II24" s="39" t="s">
        <v>39</v>
      </c>
    </row>
    <row r="25" spans="1:243" s="38" customFormat="1" ht="48.75" customHeight="1">
      <c r="A25" s="86">
        <v>8.1</v>
      </c>
      <c r="B25" s="89" t="s">
        <v>124</v>
      </c>
      <c r="C25" s="24" t="s">
        <v>80</v>
      </c>
      <c r="D25" s="95">
        <v>1</v>
      </c>
      <c r="E25" s="95" t="s">
        <v>39</v>
      </c>
      <c r="F25" s="105">
        <v>243</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243</v>
      </c>
      <c r="BB25" s="48">
        <f aca="true" t="shared" si="6" ref="BB25:BB39">BA25+SUM(N25:AZ25)</f>
        <v>243</v>
      </c>
      <c r="BC25" s="37" t="str">
        <f aca="true" t="shared" si="7" ref="BC25:BC39">SpellNumber(L25,BB25)</f>
        <v>INR  Two Hundred &amp; Forty Three  Only</v>
      </c>
      <c r="IA25" s="38">
        <v>12</v>
      </c>
      <c r="IB25" s="77" t="s">
        <v>97</v>
      </c>
      <c r="IC25" s="38" t="s">
        <v>80</v>
      </c>
      <c r="ID25" s="38">
        <v>75</v>
      </c>
      <c r="IE25" s="39" t="s">
        <v>39</v>
      </c>
      <c r="IF25" s="39" t="s">
        <v>42</v>
      </c>
      <c r="IG25" s="39" t="s">
        <v>36</v>
      </c>
      <c r="IH25" s="39">
        <v>123.223</v>
      </c>
      <c r="II25" s="39" t="s">
        <v>39</v>
      </c>
    </row>
    <row r="26" spans="1:243" s="38" customFormat="1" ht="24.75" customHeight="1">
      <c r="A26" s="86">
        <v>8.2</v>
      </c>
      <c r="B26" s="89" t="s">
        <v>125</v>
      </c>
      <c r="C26" s="24" t="s">
        <v>58</v>
      </c>
      <c r="D26" s="95">
        <v>4</v>
      </c>
      <c r="E26" s="95" t="s">
        <v>39</v>
      </c>
      <c r="F26" s="105">
        <v>287</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1148</v>
      </c>
      <c r="BB26" s="48">
        <f t="shared" si="6"/>
        <v>1148</v>
      </c>
      <c r="BC26" s="37" t="str">
        <f t="shared" si="7"/>
        <v>INR  One Thousand One Hundred &amp; Forty Eight  Only</v>
      </c>
      <c r="IA26" s="38">
        <v>13</v>
      </c>
      <c r="IB26" s="77" t="s">
        <v>98</v>
      </c>
      <c r="IC26" s="38" t="s">
        <v>58</v>
      </c>
      <c r="ID26" s="38">
        <v>75</v>
      </c>
      <c r="IE26" s="39" t="s">
        <v>39</v>
      </c>
      <c r="IF26" s="39" t="s">
        <v>44</v>
      </c>
      <c r="IG26" s="39" t="s">
        <v>45</v>
      </c>
      <c r="IH26" s="39">
        <v>213</v>
      </c>
      <c r="II26" s="39" t="s">
        <v>39</v>
      </c>
    </row>
    <row r="27" spans="1:243" s="38" customFormat="1" ht="24.75" customHeight="1">
      <c r="A27" s="86">
        <v>8.3</v>
      </c>
      <c r="B27" s="89" t="s">
        <v>126</v>
      </c>
      <c r="C27" s="24" t="s">
        <v>59</v>
      </c>
      <c r="D27" s="95">
        <v>11</v>
      </c>
      <c r="E27" s="95" t="s">
        <v>39</v>
      </c>
      <c r="F27" s="105">
        <v>333</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3663</v>
      </c>
      <c r="BB27" s="48">
        <f t="shared" si="6"/>
        <v>3663</v>
      </c>
      <c r="BC27" s="37" t="str">
        <f t="shared" si="7"/>
        <v>INR  Three Thousand Six Hundred &amp; Sixty Three  Only</v>
      </c>
      <c r="IA27" s="38">
        <v>14</v>
      </c>
      <c r="IB27" s="77" t="s">
        <v>99</v>
      </c>
      <c r="IC27" s="38" t="s">
        <v>59</v>
      </c>
      <c r="ID27" s="38">
        <v>100</v>
      </c>
      <c r="IE27" s="39" t="s">
        <v>39</v>
      </c>
      <c r="IF27" s="39" t="s">
        <v>35</v>
      </c>
      <c r="IG27" s="39" t="s">
        <v>47</v>
      </c>
      <c r="IH27" s="39">
        <v>10</v>
      </c>
      <c r="II27" s="39" t="s">
        <v>39</v>
      </c>
    </row>
    <row r="28" spans="1:243" s="38" customFormat="1" ht="24.75" customHeight="1">
      <c r="A28" s="86">
        <v>8.4</v>
      </c>
      <c r="B28" s="89" t="s">
        <v>127</v>
      </c>
      <c r="C28" s="24" t="s">
        <v>60</v>
      </c>
      <c r="D28" s="95">
        <v>2</v>
      </c>
      <c r="E28" s="95" t="s">
        <v>39</v>
      </c>
      <c r="F28" s="105">
        <v>383</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766</v>
      </c>
      <c r="BB28" s="48">
        <f t="shared" si="6"/>
        <v>766</v>
      </c>
      <c r="BC28" s="37" t="str">
        <f t="shared" si="7"/>
        <v>INR  Seven Hundred &amp; Sixty Six  Only</v>
      </c>
      <c r="IA28" s="38">
        <v>15</v>
      </c>
      <c r="IB28" s="77" t="s">
        <v>100</v>
      </c>
      <c r="IC28" s="38" t="s">
        <v>60</v>
      </c>
      <c r="ID28" s="38">
        <v>100</v>
      </c>
      <c r="IE28" s="39" t="s">
        <v>39</v>
      </c>
      <c r="IF28" s="39" t="s">
        <v>49</v>
      </c>
      <c r="IG28" s="39" t="s">
        <v>50</v>
      </c>
      <c r="IH28" s="39">
        <v>10</v>
      </c>
      <c r="II28" s="39" t="s">
        <v>39</v>
      </c>
    </row>
    <row r="29" spans="1:243" s="38" customFormat="1" ht="24.75" customHeight="1">
      <c r="A29" s="86">
        <v>8.5</v>
      </c>
      <c r="B29" s="89" t="s">
        <v>128</v>
      </c>
      <c r="C29" s="24" t="s">
        <v>61</v>
      </c>
      <c r="D29" s="95">
        <v>6</v>
      </c>
      <c r="E29" s="95" t="s">
        <v>39</v>
      </c>
      <c r="F29" s="105">
        <v>434</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2604</v>
      </c>
      <c r="BB29" s="48">
        <f t="shared" si="6"/>
        <v>2604</v>
      </c>
      <c r="BC29" s="37" t="str">
        <f t="shared" si="7"/>
        <v>INR  Two Thousand Six Hundred &amp; Four  Only</v>
      </c>
      <c r="IA29" s="38">
        <v>16</v>
      </c>
      <c r="IB29" s="77" t="s">
        <v>101</v>
      </c>
      <c r="IC29" s="38" t="s">
        <v>61</v>
      </c>
      <c r="ID29" s="38">
        <v>100</v>
      </c>
      <c r="IE29" s="39" t="s">
        <v>39</v>
      </c>
      <c r="IF29" s="39" t="s">
        <v>44</v>
      </c>
      <c r="IG29" s="39" t="s">
        <v>63</v>
      </c>
      <c r="IH29" s="39">
        <v>10</v>
      </c>
      <c r="II29" s="39" t="s">
        <v>39</v>
      </c>
    </row>
    <row r="30" spans="1:243" s="38" customFormat="1" ht="47.25" customHeight="1">
      <c r="A30" s="86">
        <v>9</v>
      </c>
      <c r="B30" s="89" t="s">
        <v>129</v>
      </c>
      <c r="C30" s="24" t="s">
        <v>62</v>
      </c>
      <c r="D30" s="95">
        <v>205</v>
      </c>
      <c r="E30" s="95" t="s">
        <v>39</v>
      </c>
      <c r="F30" s="105">
        <v>415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85075</v>
      </c>
      <c r="BB30" s="48">
        <f t="shared" si="6"/>
        <v>85075</v>
      </c>
      <c r="BC30" s="37" t="str">
        <f t="shared" si="7"/>
        <v>INR  Eighty Five Thousand  &amp;Seventy Five  Only</v>
      </c>
      <c r="IA30" s="38">
        <v>17</v>
      </c>
      <c r="IB30" s="77" t="s">
        <v>102</v>
      </c>
      <c r="IC30" s="38" t="s">
        <v>62</v>
      </c>
      <c r="ID30" s="38">
        <v>100</v>
      </c>
      <c r="IE30" s="39" t="s">
        <v>39</v>
      </c>
      <c r="IF30" s="39" t="s">
        <v>44</v>
      </c>
      <c r="IG30" s="39" t="s">
        <v>63</v>
      </c>
      <c r="IH30" s="39">
        <v>10</v>
      </c>
      <c r="II30" s="39" t="s">
        <v>39</v>
      </c>
    </row>
    <row r="31" spans="1:243" s="38" customFormat="1" ht="33.75" customHeight="1">
      <c r="A31" s="86">
        <v>10</v>
      </c>
      <c r="B31" s="89" t="s">
        <v>130</v>
      </c>
      <c r="C31" s="24" t="s">
        <v>70</v>
      </c>
      <c r="D31" s="95">
        <v>18</v>
      </c>
      <c r="E31" s="95" t="s">
        <v>39</v>
      </c>
      <c r="F31" s="105">
        <v>7000</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126000</v>
      </c>
      <c r="BB31" s="48">
        <f t="shared" si="6"/>
        <v>126000</v>
      </c>
      <c r="BC31" s="37" t="str">
        <f t="shared" si="7"/>
        <v>INR  One Lakh Twenty Six Thousand    Only</v>
      </c>
      <c r="IA31" s="38">
        <v>18</v>
      </c>
      <c r="IB31" s="77" t="s">
        <v>103</v>
      </c>
      <c r="IC31" s="38" t="s">
        <v>70</v>
      </c>
      <c r="ID31" s="38">
        <v>100</v>
      </c>
      <c r="IE31" s="39" t="s">
        <v>39</v>
      </c>
      <c r="IF31" s="39" t="s">
        <v>44</v>
      </c>
      <c r="IG31" s="39" t="s">
        <v>63</v>
      </c>
      <c r="IH31" s="39">
        <v>10</v>
      </c>
      <c r="II31" s="39" t="s">
        <v>39</v>
      </c>
    </row>
    <row r="32" spans="1:243" s="38" customFormat="1" ht="48" customHeight="1">
      <c r="A32" s="86">
        <v>11</v>
      </c>
      <c r="B32" s="89" t="s">
        <v>131</v>
      </c>
      <c r="C32" s="24" t="s">
        <v>71</v>
      </c>
      <c r="D32" s="95">
        <v>14</v>
      </c>
      <c r="E32" s="95" t="s">
        <v>39</v>
      </c>
      <c r="F32" s="105">
        <v>7000</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98000</v>
      </c>
      <c r="BB32" s="48">
        <f>BA32+SUM(N32:AZ32)</f>
        <v>98000</v>
      </c>
      <c r="BC32" s="37" t="str">
        <f>SpellNumber(L32,BB32)</f>
        <v>INR  Ninety Eight Thousand    Only</v>
      </c>
      <c r="IA32" s="38">
        <v>19</v>
      </c>
      <c r="IB32" s="77" t="s">
        <v>104</v>
      </c>
      <c r="IC32" s="38" t="s">
        <v>71</v>
      </c>
      <c r="ID32" s="38">
        <v>75</v>
      </c>
      <c r="IE32" s="39" t="s">
        <v>39</v>
      </c>
      <c r="IF32" s="39" t="s">
        <v>44</v>
      </c>
      <c r="IG32" s="39" t="s">
        <v>63</v>
      </c>
      <c r="IH32" s="39">
        <v>10</v>
      </c>
      <c r="II32" s="39" t="s">
        <v>39</v>
      </c>
    </row>
    <row r="33" spans="1:243" s="38" customFormat="1" ht="47.25" customHeight="1">
      <c r="A33" s="86">
        <v>12</v>
      </c>
      <c r="B33" s="90" t="s">
        <v>132</v>
      </c>
      <c r="C33" s="24" t="s">
        <v>72</v>
      </c>
      <c r="D33" s="101">
        <v>8</v>
      </c>
      <c r="E33" s="101" t="s">
        <v>39</v>
      </c>
      <c r="F33" s="102">
        <v>5200</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41600</v>
      </c>
      <c r="BB33" s="48">
        <f t="shared" si="6"/>
        <v>41600</v>
      </c>
      <c r="BC33" s="37" t="str">
        <f t="shared" si="7"/>
        <v>INR  Forty One Thousand Six Hundred    Only</v>
      </c>
      <c r="IA33" s="38">
        <v>20</v>
      </c>
      <c r="IB33" s="77" t="s">
        <v>105</v>
      </c>
      <c r="IC33" s="38" t="s">
        <v>72</v>
      </c>
      <c r="ID33" s="38">
        <v>100</v>
      </c>
      <c r="IE33" s="39" t="s">
        <v>39</v>
      </c>
      <c r="IF33" s="39" t="s">
        <v>44</v>
      </c>
      <c r="IG33" s="39" t="s">
        <v>63</v>
      </c>
      <c r="IH33" s="39">
        <v>10</v>
      </c>
      <c r="II33" s="39" t="s">
        <v>39</v>
      </c>
    </row>
    <row r="34" spans="1:243" s="38" customFormat="1" ht="45.75" customHeight="1">
      <c r="A34" s="86">
        <v>13</v>
      </c>
      <c r="B34" s="90" t="s">
        <v>133</v>
      </c>
      <c r="C34" s="24" t="s">
        <v>73</v>
      </c>
      <c r="D34" s="101">
        <v>2</v>
      </c>
      <c r="E34" s="101" t="s">
        <v>39</v>
      </c>
      <c r="F34" s="102">
        <v>3850</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7700</v>
      </c>
      <c r="BB34" s="48">
        <f t="shared" si="6"/>
        <v>7700</v>
      </c>
      <c r="BC34" s="37" t="str">
        <f t="shared" si="7"/>
        <v>INR  Seven Thousand Seven Hundred    Only</v>
      </c>
      <c r="IA34" s="38">
        <v>21</v>
      </c>
      <c r="IB34" s="77" t="s">
        <v>106</v>
      </c>
      <c r="IC34" s="38" t="s">
        <v>73</v>
      </c>
      <c r="ID34" s="38">
        <v>100</v>
      </c>
      <c r="IE34" s="39" t="s">
        <v>39</v>
      </c>
      <c r="IF34" s="39" t="s">
        <v>44</v>
      </c>
      <c r="IG34" s="39" t="s">
        <v>63</v>
      </c>
      <c r="IH34" s="39">
        <v>10</v>
      </c>
      <c r="II34" s="39" t="s">
        <v>39</v>
      </c>
    </row>
    <row r="35" spans="1:243" s="38" customFormat="1" ht="54" customHeight="1">
      <c r="A35" s="86">
        <v>14</v>
      </c>
      <c r="B35" s="90" t="s">
        <v>134</v>
      </c>
      <c r="C35" s="24" t="s">
        <v>74</v>
      </c>
      <c r="D35" s="99">
        <v>4</v>
      </c>
      <c r="E35" s="99" t="s">
        <v>39</v>
      </c>
      <c r="F35" s="100">
        <v>2450</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9800</v>
      </c>
      <c r="BB35" s="48">
        <f t="shared" si="6"/>
        <v>9800</v>
      </c>
      <c r="BC35" s="37" t="str">
        <f t="shared" si="7"/>
        <v>INR  Nine Thousand Eight Hundred    Only</v>
      </c>
      <c r="IA35" s="38">
        <v>22</v>
      </c>
      <c r="IB35" s="77" t="s">
        <v>107</v>
      </c>
      <c r="IC35" s="38" t="s">
        <v>74</v>
      </c>
      <c r="ID35" s="38">
        <v>100</v>
      </c>
      <c r="IE35" s="39" t="s">
        <v>39</v>
      </c>
      <c r="IF35" s="39" t="s">
        <v>44</v>
      </c>
      <c r="IG35" s="39" t="s">
        <v>63</v>
      </c>
      <c r="IH35" s="39">
        <v>10</v>
      </c>
      <c r="II35" s="39" t="s">
        <v>39</v>
      </c>
    </row>
    <row r="36" spans="1:243" s="38" customFormat="1" ht="46.5" customHeight="1">
      <c r="A36" s="86">
        <v>15</v>
      </c>
      <c r="B36" s="89" t="s">
        <v>135</v>
      </c>
      <c r="C36" s="24" t="s">
        <v>75</v>
      </c>
      <c r="D36" s="101">
        <v>4</v>
      </c>
      <c r="E36" s="101" t="s">
        <v>39</v>
      </c>
      <c r="F36" s="102">
        <v>550</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2200</v>
      </c>
      <c r="BB36" s="48">
        <f t="shared" si="6"/>
        <v>2200</v>
      </c>
      <c r="BC36" s="37" t="str">
        <f t="shared" si="7"/>
        <v>INR  Two Thousand Two Hundred    Only</v>
      </c>
      <c r="IA36" s="38">
        <v>23</v>
      </c>
      <c r="IB36" s="77" t="s">
        <v>108</v>
      </c>
      <c r="IC36" s="38" t="s">
        <v>75</v>
      </c>
      <c r="ID36" s="38">
        <v>75</v>
      </c>
      <c r="IE36" s="39" t="s">
        <v>39</v>
      </c>
      <c r="IF36" s="39" t="s">
        <v>44</v>
      </c>
      <c r="IG36" s="39" t="s">
        <v>63</v>
      </c>
      <c r="IH36" s="39">
        <v>10</v>
      </c>
      <c r="II36" s="39" t="s">
        <v>39</v>
      </c>
    </row>
    <row r="37" spans="1:243" s="38" customFormat="1" ht="63.75" customHeight="1">
      <c r="A37" s="86">
        <v>16</v>
      </c>
      <c r="B37" s="91" t="s">
        <v>136</v>
      </c>
      <c r="C37" s="24" t="s">
        <v>76</v>
      </c>
      <c r="D37" s="99">
        <v>5</v>
      </c>
      <c r="E37" s="99" t="s">
        <v>39</v>
      </c>
      <c r="F37" s="100">
        <v>199</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995</v>
      </c>
      <c r="BB37" s="48">
        <f t="shared" si="6"/>
        <v>995</v>
      </c>
      <c r="BC37" s="37" t="str">
        <f t="shared" si="7"/>
        <v>INR  Nine Hundred &amp; Ninety Five  Only</v>
      </c>
      <c r="IA37" s="38">
        <v>24</v>
      </c>
      <c r="IB37" s="77" t="s">
        <v>109</v>
      </c>
      <c r="IC37" s="38" t="s">
        <v>76</v>
      </c>
      <c r="ID37" s="38">
        <v>75</v>
      </c>
      <c r="IE37" s="39" t="s">
        <v>39</v>
      </c>
      <c r="IF37" s="39" t="s">
        <v>44</v>
      </c>
      <c r="IG37" s="39" t="s">
        <v>63</v>
      </c>
      <c r="IH37" s="39">
        <v>10</v>
      </c>
      <c r="II37" s="39" t="s">
        <v>39</v>
      </c>
    </row>
    <row r="38" spans="1:243" s="38" customFormat="1" ht="35.25" customHeight="1">
      <c r="A38" s="86">
        <v>17</v>
      </c>
      <c r="B38" s="91" t="s">
        <v>137</v>
      </c>
      <c r="C38" s="24" t="s">
        <v>77</v>
      </c>
      <c r="D38" s="99">
        <v>1</v>
      </c>
      <c r="E38" s="99" t="s">
        <v>39</v>
      </c>
      <c r="F38" s="100">
        <v>556</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556</v>
      </c>
      <c r="BB38" s="48">
        <f t="shared" si="6"/>
        <v>556</v>
      </c>
      <c r="BC38" s="37" t="str">
        <f t="shared" si="7"/>
        <v>INR  Five Hundred &amp; Fifty Six  Only</v>
      </c>
      <c r="IA38" s="38">
        <v>25</v>
      </c>
      <c r="IB38" s="77" t="s">
        <v>110</v>
      </c>
      <c r="IC38" s="38" t="s">
        <v>77</v>
      </c>
      <c r="ID38" s="38">
        <v>50</v>
      </c>
      <c r="IE38" s="39" t="s">
        <v>39</v>
      </c>
      <c r="IF38" s="39" t="s">
        <v>44</v>
      </c>
      <c r="IG38" s="39" t="s">
        <v>63</v>
      </c>
      <c r="IH38" s="39">
        <v>10</v>
      </c>
      <c r="II38" s="39" t="s">
        <v>39</v>
      </c>
    </row>
    <row r="39" spans="1:243" s="38" customFormat="1" ht="38.25" customHeight="1">
      <c r="A39" s="86">
        <v>18</v>
      </c>
      <c r="B39" s="92" t="s">
        <v>138</v>
      </c>
      <c r="C39" s="24" t="s">
        <v>78</v>
      </c>
      <c r="D39" s="103">
        <v>3</v>
      </c>
      <c r="E39" s="103" t="s">
        <v>39</v>
      </c>
      <c r="F39" s="104">
        <v>4200</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12600</v>
      </c>
      <c r="BB39" s="48">
        <f t="shared" si="6"/>
        <v>12600</v>
      </c>
      <c r="BC39" s="37" t="str">
        <f t="shared" si="7"/>
        <v>INR  Twelve Thousand Six Hundred    Only</v>
      </c>
      <c r="IA39" s="38">
        <v>26</v>
      </c>
      <c r="IB39" s="77" t="s">
        <v>111</v>
      </c>
      <c r="IC39" s="38" t="s">
        <v>78</v>
      </c>
      <c r="ID39" s="38">
        <v>50</v>
      </c>
      <c r="IE39" s="39" t="s">
        <v>39</v>
      </c>
      <c r="IF39" s="39" t="s">
        <v>44</v>
      </c>
      <c r="IG39" s="39" t="s">
        <v>63</v>
      </c>
      <c r="IH39" s="39">
        <v>10</v>
      </c>
      <c r="II39" s="39" t="s">
        <v>39</v>
      </c>
    </row>
    <row r="40" spans="1:243" s="38" customFormat="1" ht="24.75" customHeight="1">
      <c r="A40" s="93">
        <v>19</v>
      </c>
      <c r="B40" s="94" t="s">
        <v>139</v>
      </c>
      <c r="C40" s="24" t="s">
        <v>112</v>
      </c>
      <c r="D40" s="103">
        <v>50</v>
      </c>
      <c r="E40" s="103" t="s">
        <v>141</v>
      </c>
      <c r="F40" s="104">
        <v>288</v>
      </c>
      <c r="G40" s="51"/>
      <c r="H40" s="52"/>
      <c r="I40" s="40" t="s">
        <v>40</v>
      </c>
      <c r="J40" s="43">
        <f>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total_amount_ba($B$2,$D$2,D40,F40,J40,K40,M40)</f>
        <v>14400</v>
      </c>
      <c r="BB40" s="48">
        <f>BA40+SUM(N40:AZ40)</f>
        <v>14400</v>
      </c>
      <c r="BC40" s="37" t="str">
        <f>SpellNumber(L40,BB40)</f>
        <v>INR  Fourteen Thousand Four Hundred    Only</v>
      </c>
      <c r="IA40" s="38">
        <v>26</v>
      </c>
      <c r="IB40" s="77" t="s">
        <v>111</v>
      </c>
      <c r="IC40" s="38" t="s">
        <v>78</v>
      </c>
      <c r="ID40" s="38">
        <v>50</v>
      </c>
      <c r="IE40" s="39" t="s">
        <v>39</v>
      </c>
      <c r="IF40" s="39" t="s">
        <v>44</v>
      </c>
      <c r="IG40" s="39" t="s">
        <v>63</v>
      </c>
      <c r="IH40" s="39">
        <v>10</v>
      </c>
      <c r="II40" s="39" t="s">
        <v>39</v>
      </c>
    </row>
    <row r="41" spans="1:243" s="38" customFormat="1" ht="48" customHeight="1">
      <c r="A41" s="53" t="s">
        <v>83</v>
      </c>
      <c r="B41" s="54"/>
      <c r="C41" s="55"/>
      <c r="D41" s="56"/>
      <c r="E41" s="56"/>
      <c r="F41" s="56"/>
      <c r="G41" s="56"/>
      <c r="H41" s="57"/>
      <c r="I41" s="57"/>
      <c r="J41" s="57"/>
      <c r="K41" s="57"/>
      <c r="L41" s="58"/>
      <c r="BA41" s="59">
        <f>SUM(BA13:BA40)</f>
        <v>540739</v>
      </c>
      <c r="BB41" s="60">
        <f>SUM(BB13:BB40)</f>
        <v>540739</v>
      </c>
      <c r="BC41" s="37" t="str">
        <f>SpellNumber($E$2,BB41)</f>
        <v>INR  Five Lakh Forty Thousand Seven Hundred &amp; Thirty Nine  Only</v>
      </c>
      <c r="IE41" s="39">
        <v>4</v>
      </c>
      <c r="IF41" s="39" t="s">
        <v>44</v>
      </c>
      <c r="IG41" s="39" t="s">
        <v>63</v>
      </c>
      <c r="IH41" s="39">
        <v>10</v>
      </c>
      <c r="II41" s="39" t="s">
        <v>39</v>
      </c>
    </row>
    <row r="42" spans="1:243" s="69" customFormat="1" ht="18">
      <c r="A42" s="54" t="s">
        <v>84</v>
      </c>
      <c r="B42" s="61"/>
      <c r="C42" s="62"/>
      <c r="D42" s="63"/>
      <c r="E42" s="75" t="s">
        <v>65</v>
      </c>
      <c r="F42" s="76"/>
      <c r="G42" s="64"/>
      <c r="H42" s="65"/>
      <c r="I42" s="65"/>
      <c r="J42" s="65"/>
      <c r="K42" s="66"/>
      <c r="L42" s="67"/>
      <c r="M42" s="68"/>
      <c r="O42" s="38"/>
      <c r="P42" s="38"/>
      <c r="Q42" s="38"/>
      <c r="R42" s="38"/>
      <c r="S42" s="38"/>
      <c r="BA42" s="70">
        <f>IF(ISBLANK(F42),0,IF(E42="Excess (+)",ROUND(BA41+(BA41*F42),2),IF(E42="Less (-)",ROUND(BA41+(BA41*F42*(-1)),2),IF(E42="At Par",BA41,0))))</f>
        <v>0</v>
      </c>
      <c r="BB42" s="71">
        <f>ROUND(BA42,0)</f>
        <v>0</v>
      </c>
      <c r="BC42" s="37" t="str">
        <f>SpellNumber($E$2,BB42)</f>
        <v>INR Zero Only</v>
      </c>
      <c r="IE42" s="72"/>
      <c r="IF42" s="72"/>
      <c r="IG42" s="72"/>
      <c r="IH42" s="72"/>
      <c r="II42" s="72"/>
    </row>
    <row r="43" spans="1:243" s="69" customFormat="1" ht="18">
      <c r="A43" s="53" t="s">
        <v>85</v>
      </c>
      <c r="B43" s="53"/>
      <c r="C43" s="79" t="str">
        <f>SpellNumber($E$2,BB42)</f>
        <v>INR Zero Only</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IE43" s="72"/>
      <c r="IF43" s="72"/>
      <c r="IG43" s="72"/>
      <c r="IH43" s="72"/>
      <c r="II43" s="72"/>
    </row>
    <row r="44" ht="15"/>
    <row r="45" ht="15"/>
    <row r="46" ht="15"/>
    <row r="47" ht="15"/>
    <row r="48" ht="15"/>
    <row r="49" ht="15"/>
    <row r="50" ht="15"/>
  </sheetData>
  <sheetProtection password="EEC8" sheet="1"/>
  <mergeCells count="8">
    <mergeCell ref="A9:BC9"/>
    <mergeCell ref="C43:BC43"/>
    <mergeCell ref="A1:L1"/>
    <mergeCell ref="A4:BC4"/>
    <mergeCell ref="A5:BC5"/>
    <mergeCell ref="A6:BC6"/>
    <mergeCell ref="A7:BC7"/>
    <mergeCell ref="B8:BC8"/>
  </mergeCells>
  <dataValidations count="21">
    <dataValidation type="list" allowBlank="1" showErrorMessage="1" sqref="E4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decimal" allowBlank="1" showInputMessage="1" showErrorMessage="1" promptTitle="Rate Entry" prompt="Please enter the Rate in Rupees for this item. " errorTitle="Invaid Entry" error="Only Numeric Values are allowed. " sqref="H28:H40">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4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list" allowBlank="1" showErrorMessage="1" sqref="K13:K40">
      <formula1>"Partial Conversion,Full Conversion"</formula1>
      <formula2>0</formula2>
    </dataValidation>
    <dataValidation allowBlank="1" showInputMessage="1" showErrorMessage="1" promptTitle="Addition / Deduction" prompt="Please Choose the correct One" sqref="J13:J40">
      <formula1>0</formula1>
      <formula2>0</formula2>
    </dataValidation>
    <dataValidation type="list" showErrorMessage="1" sqref="I13:I40">
      <formula1>"Excess(+),Less(-)"</formula1>
      <formula2>0</formula2>
    </dataValidation>
    <dataValidation allowBlank="1" showInputMessage="1" showErrorMessage="1" promptTitle="Itemcode/Make" prompt="Please enter text" sqref="C13:C4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allowBlank="1" showInputMessage="1" showErrorMessage="1" promptTitle="Units" prompt="Please enter Units in text" sqref="E13:E40">
      <formula1>0</formula1>
      <formula2>0</formula2>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type="list" allowBlank="1" showInputMessage="1" showErrorMessage="1" sqref="L13:L40">
      <formula1>"INR"</formula1>
    </dataValidation>
    <dataValidation type="decimal" allowBlank="1" showErrorMessage="1" errorTitle="Invalid Entry" error="Only Numeric Values are allowed. " sqref="A13:A4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64</v>
      </c>
      <c r="F6" s="84"/>
      <c r="G6" s="84"/>
      <c r="H6" s="84"/>
      <c r="I6" s="84"/>
      <c r="J6" s="84"/>
      <c r="K6" s="84"/>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2022-09-12T10:04:13Z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