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MST Structure" sheetId="4" r:id="rId1"/>
  </sheets>
  <definedNames>
    <definedName name="_GoBack" localSheetId="0">'MST Structure'!$B$39</definedName>
    <definedName name="_xlnm.Print_Area" localSheetId="0">'MST Structure'!$A$1:$G$160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D7" i="4"/>
  <c r="H12"/>
  <c r="H145"/>
  <c r="H128"/>
  <c r="H114"/>
  <c r="H90"/>
  <c r="H75"/>
  <c r="H66"/>
  <c r="H56"/>
  <c r="H47"/>
  <c r="H38"/>
  <c r="H27"/>
  <c r="E131"/>
  <c r="F131"/>
  <c r="D131"/>
  <c r="E94"/>
  <c r="F94"/>
  <c r="D94"/>
  <c r="G85"/>
  <c r="D8"/>
  <c r="E79"/>
  <c r="F79"/>
  <c r="E70"/>
  <c r="F70"/>
  <c r="E61"/>
  <c r="F61"/>
  <c r="E52"/>
  <c r="F52"/>
  <c r="E42"/>
  <c r="F42"/>
  <c r="E149" l="1"/>
  <c r="F149"/>
  <c r="D149"/>
  <c r="G30"/>
  <c r="F29"/>
  <c r="F31" s="1"/>
  <c r="E29"/>
  <c r="E31" s="1"/>
  <c r="D29"/>
  <c r="D31" s="1"/>
  <c r="G28"/>
  <c r="G27"/>
  <c r="G26"/>
  <c r="G29" l="1"/>
  <c r="G31" s="1"/>
  <c r="G104" l="1"/>
  <c r="G103"/>
  <c r="G76" l="1"/>
  <c r="G130"/>
  <c r="G146"/>
  <c r="G77"/>
  <c r="G155" l="1"/>
  <c r="G128"/>
  <c r="G154"/>
  <c r="G141"/>
  <c r="G153"/>
  <c r="G140"/>
  <c r="G121"/>
  <c r="E159"/>
  <c r="F159"/>
  <c r="D159"/>
  <c r="G158"/>
  <c r="D13" s="1"/>
  <c r="G145"/>
  <c r="G144"/>
  <c r="G126"/>
  <c r="G83"/>
  <c r="G135"/>
  <c r="G122"/>
  <c r="G136"/>
  <c r="G84"/>
  <c r="G123"/>
  <c r="F117"/>
  <c r="E117"/>
  <c r="D117"/>
  <c r="G116"/>
  <c r="G114"/>
  <c r="G89"/>
  <c r="G112"/>
  <c r="G91"/>
  <c r="G88"/>
  <c r="G90"/>
  <c r="D11" l="1"/>
  <c r="G149"/>
  <c r="G159"/>
  <c r="G117"/>
  <c r="G93"/>
  <c r="D12" s="1"/>
  <c r="G74"/>
  <c r="G75"/>
  <c r="G127"/>
  <c r="D10" s="1"/>
  <c r="D79"/>
  <c r="G73"/>
  <c r="G69"/>
  <c r="G131" l="1"/>
  <c r="G94"/>
  <c r="G79"/>
  <c r="D70"/>
  <c r="G66"/>
  <c r="G67"/>
  <c r="G64"/>
  <c r="D52"/>
  <c r="G51"/>
  <c r="G50"/>
  <c r="G49"/>
  <c r="G48"/>
  <c r="G47"/>
  <c r="G46"/>
  <c r="G45"/>
  <c r="D42"/>
  <c r="G41"/>
  <c r="G40"/>
  <c r="G39"/>
  <c r="G38"/>
  <c r="G37"/>
  <c r="G36"/>
  <c r="G42" l="1"/>
  <c r="G70"/>
  <c r="G52"/>
  <c r="D5"/>
  <c r="D61"/>
  <c r="G60"/>
  <c r="G59"/>
  <c r="D4" s="1"/>
  <c r="G58"/>
  <c r="G57"/>
  <c r="G55"/>
  <c r="D9" l="1"/>
  <c r="D6"/>
  <c r="G61"/>
  <c r="D14" l="1"/>
</calcChain>
</file>

<file path=xl/sharedStrings.xml><?xml version="1.0" encoding="utf-8"?>
<sst xmlns="http://schemas.openxmlformats.org/spreadsheetml/2006/main" count="364" uniqueCount="267">
  <si>
    <t>Course Code</t>
  </si>
  <si>
    <t>Course Name</t>
  </si>
  <si>
    <t>L–T–P</t>
  </si>
  <si>
    <t>Credits</t>
  </si>
  <si>
    <t>PHY102</t>
  </si>
  <si>
    <t>Physics - II: Introduction to Engineering Electromagnetics</t>
  </si>
  <si>
    <t>CY101</t>
  </si>
  <si>
    <t>Chemistry - I</t>
  </si>
  <si>
    <t>MA102</t>
  </si>
  <si>
    <t>Engineering Mathematics - II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</si>
  <si>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</si>
  <si>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</si>
  <si>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</si>
  <si>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</si>
  <si>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</si>
  <si>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</si>
  <si>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</si>
  <si>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>MA101</t>
  </si>
  <si>
    <t>Materials Science and Technology: 5-Year IDD I-Semester</t>
  </si>
  <si>
    <t>CSO101</t>
  </si>
  <si>
    <t>Computer Programming</t>
  </si>
  <si>
    <t>ME106</t>
  </si>
  <si>
    <t>L: Lecture hours; T: Tutorial hours; P: Laboratory/ Practical hours; C: Credits</t>
  </si>
  <si>
    <t>H103</t>
  </si>
  <si>
    <t>H104</t>
  </si>
  <si>
    <t>H105</t>
  </si>
  <si>
    <t>H106</t>
  </si>
  <si>
    <t>Engineering Mathematics – I</t>
  </si>
  <si>
    <t>EO102</t>
  </si>
  <si>
    <t xml:space="preserve">Fundamentals of Electronics and Instrumentation Engineering </t>
  </si>
  <si>
    <t>CY102</t>
  </si>
  <si>
    <t>Materials Science and Technology: 5-Year IDD II-Semester</t>
  </si>
  <si>
    <t>Chemistry - II</t>
  </si>
  <si>
    <t>MS101</t>
  </si>
  <si>
    <t xml:space="preserve">Introduction to Engineering Materials </t>
  </si>
  <si>
    <t>MA203</t>
  </si>
  <si>
    <t>UG-CRC Code</t>
  </si>
  <si>
    <t>Section-2AC2</t>
  </si>
  <si>
    <t>Materials Science and Technology: 5-Year IDD III-Semester</t>
  </si>
  <si>
    <t>Quantum Physics</t>
  </si>
  <si>
    <t>MS201</t>
  </si>
  <si>
    <t>MS202</t>
  </si>
  <si>
    <t>Section-1AC2</t>
  </si>
  <si>
    <t>Materials Science and Technology: 5-Year IDD IV-Semester</t>
  </si>
  <si>
    <t>Section-3AC2</t>
  </si>
  <si>
    <t>Materials Science and Technology: 5-Year IDD V-Semester</t>
  </si>
  <si>
    <t>Mathematical Methods</t>
  </si>
  <si>
    <t>Polymeric Materials</t>
  </si>
  <si>
    <t xml:space="preserve">Quantum Chemistry and Molecular Spectroscopy </t>
  </si>
  <si>
    <t>MS291</t>
  </si>
  <si>
    <t xml:space="preserve">Exploratory Project </t>
  </si>
  <si>
    <t>H102</t>
  </si>
  <si>
    <t>Materials Characterization</t>
  </si>
  <si>
    <t>Universal Human Values - II: Society &amp; Nature</t>
  </si>
  <si>
    <t>MS301</t>
  </si>
  <si>
    <t>Materials Science and Technology: 5-Year IDD VI-Semester</t>
  </si>
  <si>
    <t>MS391</t>
  </si>
  <si>
    <t>Section-4AC2</t>
  </si>
  <si>
    <t>List of Electives DE1</t>
  </si>
  <si>
    <t xml:space="preserve">Thin Films, Interfaces &amp; Multilayers </t>
  </si>
  <si>
    <t>Materials Science and Technology: 5-Year IDD VIII-Semester</t>
  </si>
  <si>
    <t>Section-5AC2</t>
  </si>
  <si>
    <t>Materials Science and Technology: 5-Year IDD IX-Semester</t>
  </si>
  <si>
    <t>Materials Science and Technology: 5-Year IDD X-Semester</t>
  </si>
  <si>
    <t>UG  Project</t>
  </si>
  <si>
    <t>MS491</t>
  </si>
  <si>
    <t>MS591</t>
  </si>
  <si>
    <t>MS691</t>
  </si>
  <si>
    <t>MS692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</si>
  <si>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</si>
  <si>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</si>
  <si>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</si>
  <si>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</si>
  <si>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</si>
  <si>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</si>
  <si>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</si>
  <si>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</si>
  <si>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</si>
  <si>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</si>
  <si>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</si>
  <si>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</si>
  <si>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</si>
  <si>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</si>
  <si>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</si>
  <si>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</si>
  <si>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MST</t>
  </si>
  <si>
    <t>Min</t>
  </si>
  <si>
    <t>Max</t>
  </si>
  <si>
    <t>Recommended        (V Years)</t>
  </si>
  <si>
    <t>Physical Behaviour of Materials</t>
  </si>
  <si>
    <t>Mechanical Behaviour of Materials</t>
  </si>
  <si>
    <t>Phase Diagrams &amp; Phase Transformations</t>
  </si>
  <si>
    <t>Crystallography &amp; Crystal Structures</t>
  </si>
  <si>
    <t>Composite Materials</t>
  </si>
  <si>
    <t>Organic Electronics &amp; Organic Conductors</t>
  </si>
  <si>
    <t xml:space="preserve">Polymer Processing </t>
  </si>
  <si>
    <t>PHY201</t>
  </si>
  <si>
    <t>Area Code</t>
  </si>
  <si>
    <t>MS232</t>
  </si>
  <si>
    <t>Name of the Areas</t>
  </si>
  <si>
    <t>MS311</t>
  </si>
  <si>
    <t>MS233</t>
  </si>
  <si>
    <t>Materials Science and Technology: 5-Year IDD VII-Semester</t>
  </si>
  <si>
    <t>Synthesis and Processing of Materials (Pre req: MS101)</t>
  </si>
  <si>
    <t>MS421</t>
  </si>
  <si>
    <t>MS431</t>
  </si>
  <si>
    <t xml:space="preserve">Subject Area for UGD/IDD/IMD for Materials Science and Technology </t>
  </si>
  <si>
    <t xml:space="preserve">Synthesis and Processing </t>
  </si>
  <si>
    <t>Fundamentals</t>
  </si>
  <si>
    <t xml:space="preserve">Structure and Characterization </t>
  </si>
  <si>
    <t>Properties and Applications</t>
  </si>
  <si>
    <t>MS331</t>
  </si>
  <si>
    <t>MS212</t>
  </si>
  <si>
    <t>MS332</t>
  </si>
  <si>
    <t>MS333</t>
  </si>
  <si>
    <t>MS334</t>
  </si>
  <si>
    <t>MS422</t>
  </si>
  <si>
    <t>MS432</t>
  </si>
  <si>
    <t>MS433</t>
  </si>
  <si>
    <t>Engineering Thermodynamics</t>
  </si>
  <si>
    <t>ME103</t>
  </si>
  <si>
    <t xml:space="preserve">Functional Materials (Pre req: MS331) </t>
  </si>
  <si>
    <t xml:space="preserve">Applied Magnetic Materials (Pre req: MS333) </t>
  </si>
  <si>
    <t>Manufacturing Practice - II</t>
  </si>
  <si>
    <t>DE.CHI322.15</t>
  </si>
  <si>
    <t>CHI322</t>
  </si>
  <si>
    <t>Electro Chemistry and Surface Phenomenon</t>
  </si>
  <si>
    <t>DE.CHI311.16</t>
  </si>
  <si>
    <t>CHI311</t>
  </si>
  <si>
    <t>Molecular Simulation and Cheminformatics</t>
  </si>
  <si>
    <t>Industrial Polymers</t>
  </si>
  <si>
    <t>List of Electives DE7</t>
  </si>
  <si>
    <t>MS402</t>
  </si>
  <si>
    <t>DE.MS402.15</t>
  </si>
  <si>
    <t>Development of Societies</t>
  </si>
  <si>
    <t>History and Civilization</t>
  </si>
  <si>
    <t>IH.H101.14</t>
  </si>
  <si>
    <t>PE101</t>
  </si>
  <si>
    <t>Elementary Physical Education</t>
  </si>
  <si>
    <t xml:space="preserve">GY.PE101.14 </t>
  </si>
  <si>
    <t>Creative Practices #</t>
  </si>
  <si>
    <t>LM.HL101.14</t>
  </si>
  <si>
    <t xml:space="preserve">#Creative Practices course to be announced by Dean Academic Office </t>
  </si>
  <si>
    <t xml:space="preserve">*Basic English course to be taken by student as recommended after Diagnostic Test </t>
  </si>
  <si>
    <r>
      <t>IS.</t>
    </r>
    <r>
      <rPr>
        <sz val="8.5"/>
        <rFont val="Arial"/>
        <family val="2"/>
      </rPr>
      <t>PHY102.14</t>
    </r>
  </si>
  <si>
    <r>
      <t>IS.</t>
    </r>
    <r>
      <rPr>
        <sz val="8.5"/>
        <rFont val="Arial"/>
        <family val="2"/>
      </rPr>
      <t>CY101.14</t>
    </r>
  </si>
  <si>
    <r>
      <t>IS.</t>
    </r>
    <r>
      <rPr>
        <sz val="8.5"/>
        <rFont val="Arial"/>
        <family val="2"/>
      </rPr>
      <t>MA102.14</t>
    </r>
  </si>
  <si>
    <r>
      <t>IE.</t>
    </r>
    <r>
      <rPr>
        <sz val="8.5"/>
        <rFont val="Arial"/>
        <family val="2"/>
      </rPr>
      <t>ME103.14</t>
    </r>
  </si>
  <si>
    <r>
      <t>EP.</t>
    </r>
    <r>
      <rPr>
        <sz val="8.5"/>
        <rFont val="Arial"/>
        <family val="2"/>
      </rPr>
      <t>ME106.14</t>
    </r>
  </si>
  <si>
    <r>
      <t>EP.</t>
    </r>
    <r>
      <rPr>
        <sz val="8.5"/>
        <rFont val="Arial"/>
        <family val="2"/>
      </rPr>
      <t>ME104.14</t>
    </r>
  </si>
  <si>
    <t>IS.CY102.14</t>
  </si>
  <si>
    <t>IS.MA101.14</t>
  </si>
  <si>
    <t>IE.CSO101.14</t>
  </si>
  <si>
    <t>DC.MS101.14</t>
  </si>
  <si>
    <t>IH.H103.14</t>
  </si>
  <si>
    <t>IH.H104.14</t>
  </si>
  <si>
    <t xml:space="preserve"> Total </t>
  </si>
  <si>
    <t>IE.EO102.14</t>
  </si>
  <si>
    <t>MC.PHY201.15</t>
  </si>
  <si>
    <t>DC.MS201.15</t>
  </si>
  <si>
    <t>IH.H105.14</t>
  </si>
  <si>
    <t>IH.H106.14</t>
  </si>
  <si>
    <r>
      <t xml:space="preserve"> </t>
    </r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 </t>
    </r>
  </si>
  <si>
    <t>DE.MS311.15</t>
  </si>
  <si>
    <t>DC.MS233.15</t>
  </si>
  <si>
    <t>DP.MS491.15</t>
  </si>
  <si>
    <r>
      <t>DE.</t>
    </r>
    <r>
      <rPr>
        <sz val="8.5"/>
        <rFont val="Arial"/>
        <family val="2"/>
      </rPr>
      <t>MS333.15</t>
    </r>
  </si>
  <si>
    <r>
      <t>DE.</t>
    </r>
    <r>
      <rPr>
        <sz val="8.5"/>
        <rFont val="Arial"/>
        <family val="2"/>
      </rPr>
      <t>MS212.15</t>
    </r>
  </si>
  <si>
    <r>
      <t>DE.</t>
    </r>
    <r>
      <rPr>
        <sz val="8.5"/>
        <rFont val="Arial"/>
        <family val="2"/>
      </rPr>
      <t>MS332.15</t>
    </r>
  </si>
  <si>
    <t>DP.MS692.15</t>
  </si>
  <si>
    <t>DE.MS431.15</t>
  </si>
  <si>
    <t>DE.MS432.15</t>
  </si>
  <si>
    <t>DE.MS433.15</t>
  </si>
  <si>
    <t>DP.MS691.15</t>
  </si>
  <si>
    <t>DE.MS421.15</t>
  </si>
  <si>
    <r>
      <t>DE.</t>
    </r>
    <r>
      <rPr>
        <sz val="8.5"/>
        <rFont val="Arial"/>
        <family val="2"/>
      </rPr>
      <t>MS334.15</t>
    </r>
  </si>
  <si>
    <r>
      <t>DE.</t>
    </r>
    <r>
      <rPr>
        <sz val="8.5"/>
        <rFont val="Arial"/>
        <family val="2"/>
      </rPr>
      <t>MS422.15</t>
    </r>
  </si>
  <si>
    <t>DP.MS591.15</t>
  </si>
  <si>
    <t>DE.MS331.15</t>
  </si>
  <si>
    <t>DE.MS301.15</t>
  </si>
  <si>
    <t>DC.MS232.15</t>
  </si>
  <si>
    <t>DP.MS391.15</t>
  </si>
  <si>
    <t>IS.MA.203.14</t>
  </si>
  <si>
    <t>DC.MS202.15</t>
  </si>
  <si>
    <t>DP.MS.291.15</t>
  </si>
  <si>
    <t>Deviation</t>
  </si>
  <si>
    <t>CP101</t>
  </si>
  <si>
    <t xml:space="preserve">GY.CP101.14 </t>
  </si>
  <si>
    <t>Philosophy</t>
  </si>
  <si>
    <t>Education and Self *</t>
  </si>
  <si>
    <t>DP.MT393.15</t>
  </si>
  <si>
    <t>MT393</t>
  </si>
  <si>
    <t>Industrial Training/Project/Internship</t>
  </si>
  <si>
    <t>Total</t>
  </si>
  <si>
    <t>Materials Science and Technology : 5-Year IDD Summer - Semester</t>
  </si>
  <si>
    <t>All Semester Total (Hons.)</t>
  </si>
  <si>
    <t>OE - 1</t>
  </si>
  <si>
    <t>Open elective - 1</t>
  </si>
  <si>
    <t>HU/LM</t>
  </si>
  <si>
    <t>OE - 2</t>
  </si>
  <si>
    <t>Open elective - 2</t>
  </si>
  <si>
    <t>Humanities/Language &amp; Management Course^^</t>
  </si>
  <si>
    <t>^^Courses to be selected such that recommended HU &amp; LM programme components get satisfied separately.</t>
  </si>
  <si>
    <t>Open elective - 3</t>
  </si>
  <si>
    <t>OE - 3</t>
  </si>
  <si>
    <t>OE - 4</t>
  </si>
  <si>
    <t>Open elective - 4</t>
  </si>
  <si>
    <t>OE - 5</t>
  </si>
  <si>
    <t>Open elective - 5</t>
  </si>
  <si>
    <t>OE - 6</t>
  </si>
  <si>
    <t>Open elective - 6</t>
  </si>
  <si>
    <t>DE - 7</t>
  </si>
  <si>
    <t>Department Elective (DE) - 7</t>
  </si>
  <si>
    <t>DE - 1</t>
  </si>
  <si>
    <t>DE - 2</t>
  </si>
  <si>
    <t>DE - 3</t>
  </si>
  <si>
    <t>DE - 4</t>
  </si>
  <si>
    <t>DE - 5</t>
  </si>
  <si>
    <t>DE - 6</t>
  </si>
  <si>
    <t>Department Elective (DE) - 1</t>
  </si>
  <si>
    <t>Department Elective (DE) - 2</t>
  </si>
  <si>
    <t>Department Elective (DE) - 3</t>
  </si>
  <si>
    <t>Department Elective (DE) - 4</t>
  </si>
  <si>
    <t>Department Elective (DE) - 5</t>
  </si>
  <si>
    <t>Department Elective (DE) - 6</t>
  </si>
  <si>
    <t>ME105</t>
  </si>
  <si>
    <t>EP.ME105.14</t>
  </si>
  <si>
    <t>Manufacturing Practice – I</t>
  </si>
  <si>
    <t>IE.BO201.14</t>
  </si>
  <si>
    <t>BO 201</t>
  </si>
  <si>
    <t>Introduction to Bio-Engineering</t>
  </si>
  <si>
    <t>CHO206</t>
  </si>
  <si>
    <t>MC.CHO206.15</t>
  </si>
  <si>
    <t>MS203</t>
  </si>
  <si>
    <t>DC.MS203.15</t>
  </si>
  <si>
    <t>MS302</t>
  </si>
  <si>
    <t>MS303</t>
  </si>
  <si>
    <t>DC.MS301.15</t>
  </si>
  <si>
    <t>DC.MS302.15</t>
  </si>
  <si>
    <t>DC.MS303.15</t>
  </si>
  <si>
    <t>DE.MS401.15</t>
  </si>
  <si>
    <t>MS401</t>
  </si>
  <si>
    <t>Energy Materials</t>
  </si>
  <si>
    <t>DE.MS403.15</t>
  </si>
  <si>
    <t>MS403</t>
  </si>
  <si>
    <t>Semiconducting Materials</t>
  </si>
  <si>
    <t>Optical Materials</t>
  </si>
  <si>
    <t>List of Electives DE-4</t>
  </si>
  <si>
    <t>List of Electives DE-3</t>
  </si>
  <si>
    <t>Science of Ceramic Materials</t>
  </si>
  <si>
    <t>List of Electives DE-2</t>
  </si>
  <si>
    <t>Advance Characterization of Materials (Pre req: MS303)</t>
  </si>
  <si>
    <t>List of Electives DE-5</t>
  </si>
  <si>
    <t>List of Electives DE-6</t>
  </si>
  <si>
    <t>Nanostructured Materials (Pre req:MS302 &amp; MS303)</t>
  </si>
  <si>
    <t xml:space="preserve">Diffraction Techniques in Materials Science (Pre req: MS202) </t>
  </si>
  <si>
    <t>Semiconducting Materials (Pre req: MS302)</t>
  </si>
  <si>
    <t>Magnetism &amp; Magnetic Materials ( Pre req: MS302)</t>
  </si>
  <si>
    <t>Advanced Ceramics (Pre req: MS202 &amp; MS302)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</si>
  <si>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</si>
  <si>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</si>
  <si>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</si>
  <si>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</si>
  <si>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</si>
  <si>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</si>
  <si>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 xml:space="preserve"> IDD Course Structure for Materials Science and Technology (2014-2015)</t>
  </si>
  <si>
    <t>Thesis</t>
  </si>
</sst>
</file>

<file path=xl/styles.xml><?xml version="1.0" encoding="utf-8"?>
<styleSheet xmlns="http://schemas.openxmlformats.org/spreadsheetml/2006/main">
  <fonts count="27">
    <font>
      <sz val="10"/>
      <name val="MS Sans Serif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8.5"/>
      <color rgb="FFC00000"/>
      <name val="Arial"/>
      <family val="2"/>
    </font>
    <font>
      <sz val="10"/>
      <name val="MS Sans Serif"/>
      <family val="2"/>
    </font>
    <font>
      <sz val="8.5"/>
      <color theme="1"/>
      <name val="Arial"/>
      <family val="2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8.5"/>
      <color theme="0"/>
      <name val="Arial"/>
      <family val="2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0" fontId="1" fillId="0" borderId="0" xfId="1" applyFont="1" applyAlignment="1">
      <alignment vertical="center"/>
    </xf>
    <xf numFmtId="0" fontId="17" fillId="0" borderId="0" xfId="1" applyFont="1" applyFill="1" applyBorder="1" applyAlignment="1">
      <alignment vertical="center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vertical="center"/>
    </xf>
    <xf numFmtId="0" fontId="13" fillId="0" borderId="1" xfId="1" applyFont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0" fontId="19" fillId="0" borderId="0" xfId="1" applyFont="1" applyAlignment="1">
      <alignment vertical="center"/>
    </xf>
    <xf numFmtId="0" fontId="12" fillId="3" borderId="1" xfId="1" applyFont="1" applyFill="1" applyBorder="1" applyAlignment="1">
      <alignment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vertical="center" wrapText="1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right" vertical="center"/>
    </xf>
    <xf numFmtId="0" fontId="14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right" vertical="center"/>
    </xf>
    <xf numFmtId="0" fontId="12" fillId="0" borderId="1" xfId="1" applyFont="1" applyBorder="1" applyAlignment="1">
      <alignment vertical="center"/>
    </xf>
    <xf numFmtId="0" fontId="20" fillId="0" borderId="0" xfId="1" applyFont="1" applyAlignment="1">
      <alignment vertical="center"/>
    </xf>
    <xf numFmtId="0" fontId="22" fillId="2" borderId="1" xfId="1" applyFont="1" applyFill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3" fillId="0" borderId="1" xfId="1" applyFont="1" applyBorder="1" applyAlignment="1">
      <alignment horizontal="right" vertical="center"/>
    </xf>
    <xf numFmtId="0" fontId="13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0" xfId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25" fillId="2" borderId="1" xfId="1" applyFont="1" applyFill="1" applyBorder="1" applyAlignment="1">
      <alignment horizontal="center" vertical="center"/>
    </xf>
    <xf numFmtId="0" fontId="12" fillId="0" borderId="3" xfId="1" applyFont="1" applyBorder="1" applyAlignment="1">
      <alignment vertical="center"/>
    </xf>
    <xf numFmtId="0" fontId="12" fillId="0" borderId="2" xfId="1" applyFont="1" applyBorder="1" applyAlignment="1">
      <alignment horizontal="center" vertical="center"/>
    </xf>
    <xf numFmtId="0" fontId="12" fillId="3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0" fontId="14" fillId="4" borderId="1" xfId="1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5" fillId="5" borderId="1" xfId="1" applyFont="1" applyFill="1" applyBorder="1" applyAlignment="1">
      <alignment horizontal="center" vertical="center" wrapText="1"/>
    </xf>
    <xf numFmtId="0" fontId="26" fillId="0" borderId="0" xfId="1" applyFont="1" applyAlignment="1">
      <alignment vertical="center"/>
    </xf>
    <xf numFmtId="0" fontId="1" fillId="0" borderId="0" xfId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25" fillId="5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14" fillId="4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60"/>
  <sheetViews>
    <sheetView tabSelected="1" view="pageBreakPreview" topLeftCell="A148" zoomScale="115" zoomScaleNormal="115" zoomScaleSheetLayoutView="115" workbookViewId="0">
      <selection activeCell="C158" sqref="C158"/>
    </sheetView>
  </sheetViews>
  <sheetFormatPr defaultColWidth="9.140625" defaultRowHeight="15"/>
  <cols>
    <col min="1" max="1" width="13.140625" style="2" bestFit="1" customWidth="1"/>
    <col min="2" max="2" width="12.42578125" style="47" customWidth="1"/>
    <col min="3" max="3" width="55" style="2" bestFit="1" customWidth="1"/>
    <col min="4" max="4" width="4.5703125" style="2" customWidth="1"/>
    <col min="5" max="5" width="4" style="2" customWidth="1"/>
    <col min="6" max="6" width="6.42578125" style="2" customWidth="1"/>
    <col min="7" max="7" width="7.85546875" style="2" customWidth="1"/>
    <col min="8" max="8" width="13.28515625" style="47" customWidth="1"/>
    <col min="9" max="9" width="11.7109375" style="2" customWidth="1"/>
    <col min="10" max="10" width="48.5703125" style="2" customWidth="1"/>
    <col min="11" max="11" width="3.5703125" style="2" customWidth="1"/>
    <col min="12" max="13" width="3.28515625" style="2" customWidth="1"/>
    <col min="14" max="14" width="6.7109375" style="2" customWidth="1"/>
    <col min="15" max="16384" width="9.140625" style="2"/>
  </cols>
  <sheetData>
    <row r="1" spans="1:41" ht="16.5" customHeight="1">
      <c r="A1" s="97" t="s">
        <v>265</v>
      </c>
      <c r="B1" s="98"/>
      <c r="C1" s="98"/>
      <c r="D1" s="98"/>
      <c r="E1" s="98"/>
      <c r="F1" s="98"/>
      <c r="G1" s="98"/>
      <c r="H1" s="6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ht="30" customHeight="1">
      <c r="A2" s="57" t="s">
        <v>69</v>
      </c>
      <c r="B2" s="57" t="s">
        <v>185</v>
      </c>
      <c r="C2" s="57" t="s">
        <v>70</v>
      </c>
      <c r="D2" s="83" t="s">
        <v>85</v>
      </c>
      <c r="E2" s="83"/>
      <c r="F2" s="83" t="s">
        <v>88</v>
      </c>
      <c r="G2" s="83"/>
      <c r="H2" s="6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15" customHeight="1">
      <c r="A3" s="17"/>
      <c r="B3" s="17"/>
      <c r="C3" s="18"/>
      <c r="D3" s="89"/>
      <c r="E3" s="89"/>
      <c r="F3" s="63" t="s">
        <v>86</v>
      </c>
      <c r="G3" s="33" t="s">
        <v>87</v>
      </c>
      <c r="H3" s="6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15" customHeight="1">
      <c r="A4" s="17" t="s">
        <v>71</v>
      </c>
      <c r="B4" s="17">
        <v>0</v>
      </c>
      <c r="C4" s="18" t="s">
        <v>259</v>
      </c>
      <c r="D4" s="89">
        <f>G26+G50+G59+G69+G78+G92</f>
        <v>44</v>
      </c>
      <c r="E4" s="89"/>
      <c r="F4" s="60">
        <v>41</v>
      </c>
      <c r="G4" s="17">
        <v>50</v>
      </c>
      <c r="H4" s="6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15" customHeight="1">
      <c r="A5" s="17" t="s">
        <v>72</v>
      </c>
      <c r="B5" s="17">
        <v>0</v>
      </c>
      <c r="C5" s="18" t="s">
        <v>260</v>
      </c>
      <c r="D5" s="89">
        <f>G36+G37+G38+G45+G46+G64</f>
        <v>69</v>
      </c>
      <c r="E5" s="89"/>
      <c r="F5" s="60">
        <v>62</v>
      </c>
      <c r="G5" s="17">
        <v>84</v>
      </c>
      <c r="H5" s="6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15" customHeight="1">
      <c r="A6" s="17" t="s">
        <v>73</v>
      </c>
      <c r="B6" s="17">
        <v>0</v>
      </c>
      <c r="C6" s="18" t="s">
        <v>261</v>
      </c>
      <c r="D6" s="89">
        <f>G39+G47+G55+G64</f>
        <v>48</v>
      </c>
      <c r="E6" s="89"/>
      <c r="F6" s="60">
        <v>41</v>
      </c>
      <c r="G6" s="17">
        <v>60</v>
      </c>
      <c r="H6" s="6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4">
      <c r="A7" s="17" t="s">
        <v>74</v>
      </c>
      <c r="B7" s="17">
        <v>-2</v>
      </c>
      <c r="C7" s="19" t="s">
        <v>262</v>
      </c>
      <c r="D7" s="86">
        <f>G40+G41+G49</f>
        <v>12</v>
      </c>
      <c r="E7" s="86"/>
      <c r="F7" s="60">
        <v>20</v>
      </c>
      <c r="G7" s="17">
        <v>24</v>
      </c>
      <c r="H7" s="6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15" customHeight="1">
      <c r="A8" s="17" t="s">
        <v>75</v>
      </c>
      <c r="B8" s="17">
        <v>0</v>
      </c>
      <c r="C8" s="18" t="s">
        <v>263</v>
      </c>
      <c r="D8" s="89">
        <f>G115+G129+G147</f>
        <v>27</v>
      </c>
      <c r="E8" s="89"/>
      <c r="F8" s="60">
        <v>27</v>
      </c>
      <c r="G8" s="17">
        <v>31</v>
      </c>
      <c r="H8" s="5"/>
      <c r="I8" s="6"/>
      <c r="J8" s="6"/>
      <c r="K8" s="106"/>
      <c r="L8" s="106"/>
      <c r="M8" s="46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15" customHeight="1">
      <c r="A9" s="17" t="s">
        <v>76</v>
      </c>
      <c r="B9" s="17">
        <v>0</v>
      </c>
      <c r="C9" s="19" t="s">
        <v>83</v>
      </c>
      <c r="D9" s="89">
        <f>G48+G56+G57+G58+G66+G67+G73+G74+G75+G90+G112</f>
        <v>127</v>
      </c>
      <c r="E9" s="89"/>
      <c r="F9" s="60">
        <v>105</v>
      </c>
      <c r="G9" s="17">
        <v>155</v>
      </c>
      <c r="H9" s="5"/>
      <c r="I9" s="6"/>
      <c r="J9" s="6"/>
      <c r="K9" s="106"/>
      <c r="L9" s="106"/>
      <c r="M9" s="46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15" customHeight="1">
      <c r="A10" s="17" t="s">
        <v>77</v>
      </c>
      <c r="B10" s="17">
        <v>0</v>
      </c>
      <c r="C10" s="19" t="s">
        <v>84</v>
      </c>
      <c r="D10" s="89">
        <f>G76+G88+G89+G113+G126+G127+G144</f>
        <v>65</v>
      </c>
      <c r="E10" s="89"/>
      <c r="F10" s="60">
        <v>60</v>
      </c>
      <c r="G10" s="17">
        <v>90</v>
      </c>
      <c r="H10" s="5"/>
      <c r="I10" s="6"/>
      <c r="J10" s="6"/>
      <c r="K10" s="106"/>
      <c r="L10" s="106"/>
      <c r="M10" s="46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24">
      <c r="A11" s="17" t="s">
        <v>78</v>
      </c>
      <c r="B11" s="17">
        <v>-1</v>
      </c>
      <c r="C11" s="19" t="s">
        <v>264</v>
      </c>
      <c r="D11" s="86">
        <f>G77+G91+G114+G128+G145+G146</f>
        <v>54</v>
      </c>
      <c r="E11" s="86"/>
      <c r="F11" s="60">
        <v>55</v>
      </c>
      <c r="G11" s="17">
        <v>100</v>
      </c>
      <c r="H11" s="6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ht="15" customHeight="1">
      <c r="A12" s="17" t="s">
        <v>79</v>
      </c>
      <c r="B12" s="17">
        <v>0</v>
      </c>
      <c r="C12" s="18" t="s">
        <v>80</v>
      </c>
      <c r="D12" s="89">
        <f>G68+G93+G108+G116</f>
        <v>30</v>
      </c>
      <c r="E12" s="89"/>
      <c r="F12" s="60">
        <v>20</v>
      </c>
      <c r="G12" s="17">
        <v>50</v>
      </c>
      <c r="H12" s="66">
        <f>G26+G42+G52+G61+G70+G79+G94+G109+G117+G131+G149+G159</f>
        <v>556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5" customHeight="1">
      <c r="A13" s="17" t="s">
        <v>81</v>
      </c>
      <c r="B13" s="17">
        <v>0</v>
      </c>
      <c r="C13" s="18" t="s">
        <v>82</v>
      </c>
      <c r="D13" s="89">
        <f>G130+G148+G158</f>
        <v>80</v>
      </c>
      <c r="E13" s="89"/>
      <c r="F13" s="60">
        <v>70</v>
      </c>
      <c r="G13" s="17">
        <v>80</v>
      </c>
      <c r="H13" s="6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ht="15" customHeight="1">
      <c r="A14" s="17"/>
      <c r="B14" s="17"/>
      <c r="C14" s="34" t="s">
        <v>14</v>
      </c>
      <c r="D14" s="92">
        <f>SUM(D4:E13)</f>
        <v>556</v>
      </c>
      <c r="E14" s="92"/>
      <c r="F14" s="63">
        <v>540</v>
      </c>
      <c r="G14" s="50">
        <v>570</v>
      </c>
      <c r="H14" s="6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1" ht="15" customHeight="1">
      <c r="A15" s="17"/>
      <c r="B15" s="17"/>
      <c r="C15" s="34" t="s">
        <v>195</v>
      </c>
      <c r="D15" s="108">
        <v>575</v>
      </c>
      <c r="E15" s="109"/>
      <c r="F15" s="63">
        <v>560</v>
      </c>
      <c r="G15" s="50">
        <v>590</v>
      </c>
      <c r="H15" s="6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1" ht="15" customHeight="1">
      <c r="A16" s="87" t="s">
        <v>22</v>
      </c>
      <c r="B16" s="87"/>
      <c r="C16" s="87"/>
      <c r="D16" s="87"/>
      <c r="E16" s="87"/>
      <c r="F16" s="87"/>
      <c r="G16" s="87"/>
      <c r="H16" s="6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ht="15" customHeight="1">
      <c r="A17" s="93" t="s">
        <v>106</v>
      </c>
      <c r="B17" s="94"/>
      <c r="C17" s="94"/>
      <c r="D17" s="94"/>
      <c r="E17" s="94"/>
      <c r="F17" s="94"/>
      <c r="G17" s="95"/>
      <c r="H17" s="6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s="9" customFormat="1" ht="15" customHeight="1">
      <c r="A18" s="32"/>
      <c r="B18" s="53" t="s">
        <v>97</v>
      </c>
      <c r="C18" s="53" t="s">
        <v>99</v>
      </c>
      <c r="D18" s="96"/>
      <c r="E18" s="96"/>
      <c r="F18" s="96"/>
      <c r="G18" s="96"/>
      <c r="H18" s="67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</row>
    <row r="19" spans="1:41" s="9" customFormat="1" ht="15" customHeight="1">
      <c r="A19" s="8"/>
      <c r="B19" s="60">
        <v>0</v>
      </c>
      <c r="C19" s="8" t="s">
        <v>108</v>
      </c>
      <c r="D19" s="60"/>
      <c r="E19" s="60"/>
      <c r="F19" s="60"/>
      <c r="G19" s="60"/>
      <c r="H19" s="67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</row>
    <row r="20" spans="1:41" s="9" customFormat="1" ht="15" customHeight="1">
      <c r="A20" s="8"/>
      <c r="B20" s="48">
        <v>1</v>
      </c>
      <c r="C20" s="8" t="s">
        <v>107</v>
      </c>
      <c r="D20" s="60"/>
      <c r="E20" s="60"/>
      <c r="F20" s="60"/>
      <c r="G20" s="60"/>
      <c r="H20" s="67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</row>
    <row r="21" spans="1:41" s="9" customFormat="1" ht="15" customHeight="1">
      <c r="A21" s="8"/>
      <c r="B21" s="48">
        <v>2</v>
      </c>
      <c r="C21" s="8" t="s">
        <v>109</v>
      </c>
      <c r="D21" s="60"/>
      <c r="E21" s="60"/>
      <c r="F21" s="60"/>
      <c r="G21" s="60"/>
      <c r="H21" s="67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</row>
    <row r="22" spans="1:41" s="9" customFormat="1" ht="15" customHeight="1">
      <c r="A22" s="8"/>
      <c r="B22" s="60">
        <v>3</v>
      </c>
      <c r="C22" s="8" t="s">
        <v>110</v>
      </c>
      <c r="D22" s="60"/>
      <c r="E22" s="60"/>
      <c r="F22" s="60"/>
      <c r="G22" s="60"/>
      <c r="H22" s="67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</row>
    <row r="23" spans="1:41" s="9" customFormat="1" ht="15" customHeight="1">
      <c r="A23" s="90" t="s">
        <v>265</v>
      </c>
      <c r="B23" s="91"/>
      <c r="C23" s="91"/>
      <c r="D23" s="91"/>
      <c r="E23" s="91"/>
      <c r="F23" s="91"/>
      <c r="G23" s="91"/>
      <c r="H23" s="67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</row>
    <row r="24" spans="1:41" s="9" customFormat="1" ht="15" customHeight="1">
      <c r="A24" s="64" t="s">
        <v>36</v>
      </c>
      <c r="B24" s="64" t="s">
        <v>0</v>
      </c>
      <c r="C24" s="64" t="s">
        <v>1</v>
      </c>
      <c r="D24" s="82" t="s">
        <v>2</v>
      </c>
      <c r="E24" s="82"/>
      <c r="F24" s="82"/>
      <c r="G24" s="64" t="s">
        <v>3</v>
      </c>
      <c r="H24" s="67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</row>
    <row r="25" spans="1:41" s="9" customFormat="1" ht="15" customHeight="1">
      <c r="A25" s="61" t="s">
        <v>42</v>
      </c>
      <c r="B25" s="83" t="s">
        <v>18</v>
      </c>
      <c r="C25" s="83"/>
      <c r="D25" s="83"/>
      <c r="E25" s="83"/>
      <c r="F25" s="83"/>
      <c r="G25" s="83"/>
      <c r="H25" s="67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</row>
    <row r="26" spans="1:41" s="9" customFormat="1" ht="15" customHeight="1">
      <c r="A26" s="8" t="s">
        <v>136</v>
      </c>
      <c r="B26" s="48" t="s">
        <v>12</v>
      </c>
      <c r="C26" s="8" t="s">
        <v>13</v>
      </c>
      <c r="D26" s="60">
        <v>1</v>
      </c>
      <c r="E26" s="60">
        <v>1</v>
      </c>
      <c r="F26" s="60">
        <v>0</v>
      </c>
      <c r="G26" s="60">
        <f>D26*3+E26*2+F26*1</f>
        <v>5</v>
      </c>
      <c r="H26" s="67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</row>
    <row r="27" spans="1:41" s="1" customFormat="1" ht="15" customHeight="1">
      <c r="A27" s="8" t="s">
        <v>139</v>
      </c>
      <c r="B27" s="60" t="s">
        <v>137</v>
      </c>
      <c r="C27" s="8" t="s">
        <v>138</v>
      </c>
      <c r="D27" s="60">
        <v>0</v>
      </c>
      <c r="E27" s="60">
        <v>1</v>
      </c>
      <c r="F27" s="60">
        <v>3</v>
      </c>
      <c r="G27" s="60">
        <f>D27*3+E27*2+F27*1</f>
        <v>5</v>
      </c>
      <c r="H27" s="68">
        <f>5+5+5+7</f>
        <v>22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</row>
    <row r="28" spans="1:41" s="1" customFormat="1" ht="15" customHeight="1">
      <c r="A28" s="8" t="s">
        <v>187</v>
      </c>
      <c r="B28" s="48" t="s">
        <v>186</v>
      </c>
      <c r="C28" s="8" t="s">
        <v>140</v>
      </c>
      <c r="D28" s="60">
        <v>0</v>
      </c>
      <c r="E28" s="60">
        <v>1</v>
      </c>
      <c r="F28" s="60">
        <v>3</v>
      </c>
      <c r="G28" s="60">
        <f>D28*3+E28*2+F28*1</f>
        <v>5</v>
      </c>
      <c r="H28" s="68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</row>
    <row r="29" spans="1:41" s="15" customFormat="1" ht="15" customHeight="1">
      <c r="A29" s="8"/>
      <c r="B29" s="60"/>
      <c r="C29" s="13" t="s">
        <v>14</v>
      </c>
      <c r="D29" s="63">
        <f>SUM(D26:D28)</f>
        <v>1</v>
      </c>
      <c r="E29" s="63">
        <f>SUM(E26:E28)</f>
        <v>3</v>
      </c>
      <c r="F29" s="63">
        <f>SUM(F26:F28)</f>
        <v>6</v>
      </c>
      <c r="G29" s="63">
        <f>SUM(G26:G28)</f>
        <v>15</v>
      </c>
      <c r="H29" s="69"/>
      <c r="I29" s="37"/>
      <c r="J29" s="37"/>
      <c r="K29" s="37"/>
      <c r="L29" s="37"/>
      <c r="M29" s="37"/>
      <c r="N29" s="37"/>
      <c r="O29" s="16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</row>
    <row r="30" spans="1:41" s="9" customFormat="1" ht="15" customHeight="1">
      <c r="A30" s="8" t="s">
        <v>141</v>
      </c>
      <c r="B30" s="60" t="s">
        <v>15</v>
      </c>
      <c r="C30" s="8" t="s">
        <v>16</v>
      </c>
      <c r="D30" s="60">
        <v>2</v>
      </c>
      <c r="E30" s="60">
        <v>0</v>
      </c>
      <c r="F30" s="60">
        <v>1</v>
      </c>
      <c r="G30" s="60">
        <f>D30*3+E30*2+F30*1</f>
        <v>7</v>
      </c>
      <c r="H30" s="67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</row>
    <row r="31" spans="1:41" s="15" customFormat="1" ht="15" customHeight="1">
      <c r="A31" s="8"/>
      <c r="B31" s="60"/>
      <c r="C31" s="13" t="s">
        <v>14</v>
      </c>
      <c r="D31" s="63">
        <f>SUM(D29:D30)</f>
        <v>3</v>
      </c>
      <c r="E31" s="63">
        <f>SUM(E29:E30)</f>
        <v>3</v>
      </c>
      <c r="F31" s="63">
        <f>SUM(F29:F30)</f>
        <v>7</v>
      </c>
      <c r="G31" s="63">
        <f>SUM(G29:G30)</f>
        <v>22</v>
      </c>
      <c r="H31" s="69"/>
      <c r="I31" s="37"/>
      <c r="J31" s="37"/>
      <c r="K31" s="37"/>
      <c r="L31" s="37"/>
      <c r="M31" s="37"/>
      <c r="N31" s="37"/>
      <c r="O31" s="16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</row>
    <row r="32" spans="1:41" s="15" customFormat="1" ht="15" customHeight="1">
      <c r="A32" s="84" t="s">
        <v>142</v>
      </c>
      <c r="B32" s="84"/>
      <c r="C32" s="84"/>
      <c r="D32" s="84"/>
      <c r="E32" s="84"/>
      <c r="F32" s="84"/>
      <c r="G32" s="84"/>
      <c r="H32" s="69"/>
      <c r="I32" s="37"/>
      <c r="J32" s="37"/>
      <c r="K32" s="37"/>
      <c r="L32" s="37"/>
      <c r="M32" s="37"/>
      <c r="N32" s="37"/>
      <c r="O32" s="16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</row>
    <row r="33" spans="1:41" s="9" customFormat="1" ht="15" customHeight="1">
      <c r="A33" s="84" t="s">
        <v>143</v>
      </c>
      <c r="B33" s="84"/>
      <c r="C33" s="84"/>
      <c r="D33" s="84"/>
      <c r="E33" s="84"/>
      <c r="F33" s="84"/>
      <c r="G33" s="84"/>
      <c r="H33" s="67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</row>
    <row r="34" spans="1:41" s="9" customFormat="1" ht="15" customHeight="1">
      <c r="A34" s="59" t="s">
        <v>36</v>
      </c>
      <c r="B34" s="59" t="s">
        <v>0</v>
      </c>
      <c r="C34" s="59" t="s">
        <v>1</v>
      </c>
      <c r="D34" s="107" t="s">
        <v>2</v>
      </c>
      <c r="E34" s="107"/>
      <c r="F34" s="107"/>
      <c r="G34" s="59" t="s">
        <v>3</v>
      </c>
      <c r="H34" s="67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</row>
    <row r="35" spans="1:41" s="10" customFormat="1" ht="15" customHeight="1">
      <c r="A35" s="61" t="s">
        <v>42</v>
      </c>
      <c r="B35" s="83" t="s">
        <v>18</v>
      </c>
      <c r="C35" s="83"/>
      <c r="D35" s="83"/>
      <c r="E35" s="83"/>
      <c r="F35" s="83"/>
      <c r="G35" s="83"/>
      <c r="H35" s="70"/>
      <c r="I35" s="38"/>
      <c r="J35" s="38"/>
      <c r="K35" s="38"/>
      <c r="L35" s="38"/>
      <c r="M35" s="38"/>
      <c r="N35" s="38"/>
      <c r="O35" s="7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  <row r="36" spans="1:41" s="9" customFormat="1" ht="15" customHeight="1">
      <c r="A36" s="8" t="s">
        <v>144</v>
      </c>
      <c r="B36" s="48" t="s">
        <v>4</v>
      </c>
      <c r="C36" s="8" t="s">
        <v>5</v>
      </c>
      <c r="D36" s="60">
        <v>3</v>
      </c>
      <c r="E36" s="60">
        <v>1</v>
      </c>
      <c r="F36" s="60">
        <v>2</v>
      </c>
      <c r="G36" s="60">
        <f t="shared" ref="G36:G51" si="0">D36*3+E36*2+F36*1</f>
        <v>13</v>
      </c>
      <c r="H36" s="67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</row>
    <row r="37" spans="1:41" s="3" customFormat="1" ht="15" customHeight="1">
      <c r="A37" s="8" t="s">
        <v>145</v>
      </c>
      <c r="B37" s="60" t="s">
        <v>6</v>
      </c>
      <c r="C37" s="8" t="s">
        <v>7</v>
      </c>
      <c r="D37" s="60">
        <v>2</v>
      </c>
      <c r="E37" s="60">
        <v>1</v>
      </c>
      <c r="F37" s="60">
        <v>2</v>
      </c>
      <c r="G37" s="60">
        <f t="shared" si="0"/>
        <v>10</v>
      </c>
      <c r="H37" s="71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</row>
    <row r="38" spans="1:41" s="3" customFormat="1" ht="15" customHeight="1">
      <c r="A38" s="8" t="s">
        <v>146</v>
      </c>
      <c r="B38" s="48" t="s">
        <v>8</v>
      </c>
      <c r="C38" s="8" t="s">
        <v>9</v>
      </c>
      <c r="D38" s="60">
        <v>3</v>
      </c>
      <c r="E38" s="60">
        <v>1</v>
      </c>
      <c r="F38" s="60">
        <v>0</v>
      </c>
      <c r="G38" s="60">
        <f t="shared" si="0"/>
        <v>11</v>
      </c>
      <c r="H38" s="71">
        <f>13+10+11+11+3+6</f>
        <v>54</v>
      </c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</row>
    <row r="39" spans="1:41" s="3" customFormat="1" ht="15" customHeight="1">
      <c r="A39" s="8" t="s">
        <v>147</v>
      </c>
      <c r="B39" s="48" t="s">
        <v>120</v>
      </c>
      <c r="C39" s="8" t="s">
        <v>119</v>
      </c>
      <c r="D39" s="60">
        <v>3</v>
      </c>
      <c r="E39" s="60">
        <v>1</v>
      </c>
      <c r="F39" s="60">
        <v>0</v>
      </c>
      <c r="G39" s="60">
        <f t="shared" si="0"/>
        <v>11</v>
      </c>
      <c r="H39" s="71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</row>
    <row r="40" spans="1:41" s="3" customFormat="1" ht="15" customHeight="1">
      <c r="A40" s="8" t="s">
        <v>148</v>
      </c>
      <c r="B40" s="60" t="s">
        <v>21</v>
      </c>
      <c r="C40" s="8" t="s">
        <v>123</v>
      </c>
      <c r="D40" s="60">
        <v>0</v>
      </c>
      <c r="E40" s="60">
        <v>0</v>
      </c>
      <c r="F40" s="60">
        <v>3</v>
      </c>
      <c r="G40" s="60">
        <f t="shared" si="0"/>
        <v>3</v>
      </c>
      <c r="H40" s="71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</row>
    <row r="41" spans="1:41" ht="15" customHeight="1">
      <c r="A41" s="8" t="s">
        <v>149</v>
      </c>
      <c r="B41" s="60" t="s">
        <v>10</v>
      </c>
      <c r="C41" s="8" t="s">
        <v>11</v>
      </c>
      <c r="D41" s="60">
        <v>1</v>
      </c>
      <c r="E41" s="60">
        <v>0</v>
      </c>
      <c r="F41" s="60">
        <v>3</v>
      </c>
      <c r="G41" s="60">
        <f t="shared" si="0"/>
        <v>6</v>
      </c>
      <c r="H41" s="6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ht="15" customHeight="1">
      <c r="A42" s="14"/>
      <c r="B42" s="49"/>
      <c r="C42" s="13" t="s">
        <v>14</v>
      </c>
      <c r="D42" s="63">
        <f>SUM(D36:D41)</f>
        <v>12</v>
      </c>
      <c r="E42" s="63">
        <f t="shared" ref="E42:F42" si="1">SUM(E36:E41)</f>
        <v>4</v>
      </c>
      <c r="F42" s="63">
        <f t="shared" si="1"/>
        <v>10</v>
      </c>
      <c r="G42" s="63">
        <f>SUM(G36:G41)</f>
        <v>54</v>
      </c>
      <c r="H42" s="6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ht="15" customHeight="1">
      <c r="A43" s="85"/>
      <c r="B43" s="85"/>
      <c r="C43" s="85"/>
      <c r="D43" s="85"/>
      <c r="E43" s="85"/>
      <c r="F43" s="85"/>
      <c r="G43" s="85"/>
      <c r="H43" s="6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ht="15" customHeight="1">
      <c r="A44" s="61" t="s">
        <v>42</v>
      </c>
      <c r="B44" s="83" t="s">
        <v>31</v>
      </c>
      <c r="C44" s="83"/>
      <c r="D44" s="83"/>
      <c r="E44" s="83"/>
      <c r="F44" s="83"/>
      <c r="G44" s="83"/>
      <c r="H44" s="6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ht="15" customHeight="1">
      <c r="A45" s="8" t="s">
        <v>150</v>
      </c>
      <c r="B45" s="60" t="s">
        <v>30</v>
      </c>
      <c r="C45" s="8" t="s">
        <v>32</v>
      </c>
      <c r="D45" s="60">
        <v>3</v>
      </c>
      <c r="E45" s="60">
        <v>1</v>
      </c>
      <c r="F45" s="60">
        <v>2</v>
      </c>
      <c r="G45" s="60">
        <f t="shared" si="0"/>
        <v>13</v>
      </c>
      <c r="H45" s="6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s="10" customFormat="1" ht="15" customHeight="1">
      <c r="A46" s="8" t="s">
        <v>151</v>
      </c>
      <c r="B46" s="60" t="s">
        <v>17</v>
      </c>
      <c r="C46" s="8" t="s">
        <v>27</v>
      </c>
      <c r="D46" s="60">
        <v>3</v>
      </c>
      <c r="E46" s="60">
        <v>1</v>
      </c>
      <c r="F46" s="60">
        <v>0</v>
      </c>
      <c r="G46" s="60">
        <f t="shared" si="0"/>
        <v>11</v>
      </c>
      <c r="H46" s="70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</row>
    <row r="47" spans="1:41" s="3" customFormat="1" ht="15" customHeight="1">
      <c r="A47" s="8" t="s">
        <v>152</v>
      </c>
      <c r="B47" s="60" t="s">
        <v>19</v>
      </c>
      <c r="C47" s="8" t="s">
        <v>20</v>
      </c>
      <c r="D47" s="60">
        <v>3</v>
      </c>
      <c r="E47" s="60">
        <v>1</v>
      </c>
      <c r="F47" s="60">
        <v>2</v>
      </c>
      <c r="G47" s="60">
        <f t="shared" si="0"/>
        <v>13</v>
      </c>
      <c r="H47" s="71">
        <f>13+11+13+12+3+8</f>
        <v>60</v>
      </c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</row>
    <row r="48" spans="1:41" s="3" customFormat="1" ht="15" customHeight="1">
      <c r="A48" s="8" t="s">
        <v>153</v>
      </c>
      <c r="B48" s="60" t="s">
        <v>33</v>
      </c>
      <c r="C48" s="8" t="s">
        <v>34</v>
      </c>
      <c r="D48" s="60">
        <v>3</v>
      </c>
      <c r="E48" s="60">
        <v>0</v>
      </c>
      <c r="F48" s="60">
        <v>3</v>
      </c>
      <c r="G48" s="60">
        <f t="shared" si="0"/>
        <v>12</v>
      </c>
      <c r="H48" s="71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</row>
    <row r="49" spans="1:41" s="3" customFormat="1" ht="15" customHeight="1">
      <c r="A49" s="8" t="s">
        <v>226</v>
      </c>
      <c r="B49" s="60" t="s">
        <v>225</v>
      </c>
      <c r="C49" s="8" t="s">
        <v>227</v>
      </c>
      <c r="D49" s="60">
        <v>0</v>
      </c>
      <c r="E49" s="60">
        <v>0</v>
      </c>
      <c r="F49" s="60">
        <v>3</v>
      </c>
      <c r="G49" s="60">
        <f t="shared" si="0"/>
        <v>3</v>
      </c>
      <c r="H49" s="71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</row>
    <row r="50" spans="1:41" ht="15" customHeight="1">
      <c r="A50" s="8" t="s">
        <v>154</v>
      </c>
      <c r="B50" s="60" t="s">
        <v>23</v>
      </c>
      <c r="C50" s="8" t="s">
        <v>134</v>
      </c>
      <c r="D50" s="89">
        <v>2</v>
      </c>
      <c r="E50" s="89">
        <v>1</v>
      </c>
      <c r="F50" s="89">
        <v>0</v>
      </c>
      <c r="G50" s="89">
        <f t="shared" si="0"/>
        <v>8</v>
      </c>
      <c r="H50" s="6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ht="15" customHeight="1">
      <c r="A51" s="8" t="s">
        <v>155</v>
      </c>
      <c r="B51" s="60" t="s">
        <v>24</v>
      </c>
      <c r="C51" s="8" t="s">
        <v>135</v>
      </c>
      <c r="D51" s="89"/>
      <c r="E51" s="89"/>
      <c r="F51" s="89"/>
      <c r="G51" s="89">
        <f t="shared" si="0"/>
        <v>0</v>
      </c>
      <c r="H51" s="6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s="3" customFormat="1" ht="15" customHeight="1">
      <c r="A52" s="14"/>
      <c r="B52" s="12"/>
      <c r="C52" s="11" t="s">
        <v>156</v>
      </c>
      <c r="D52" s="12">
        <f>SUM(D45:D51)</f>
        <v>14</v>
      </c>
      <c r="E52" s="12">
        <f t="shared" ref="E52:G52" si="2">SUM(E45:E51)</f>
        <v>4</v>
      </c>
      <c r="F52" s="12">
        <f t="shared" si="2"/>
        <v>10</v>
      </c>
      <c r="G52" s="12">
        <f t="shared" si="2"/>
        <v>60</v>
      </c>
      <c r="H52" s="71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</row>
    <row r="53" spans="1:41" s="3" customFormat="1" ht="15" customHeight="1">
      <c r="A53" s="88"/>
      <c r="B53" s="88"/>
      <c r="C53" s="88"/>
      <c r="D53" s="88"/>
      <c r="E53" s="88"/>
      <c r="F53" s="88"/>
      <c r="G53" s="88"/>
      <c r="H53" s="71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</row>
    <row r="54" spans="1:41" s="21" customFormat="1" ht="15" customHeight="1">
      <c r="A54" s="61" t="s">
        <v>37</v>
      </c>
      <c r="B54" s="83" t="s">
        <v>38</v>
      </c>
      <c r="C54" s="83"/>
      <c r="D54" s="83"/>
      <c r="E54" s="83"/>
      <c r="F54" s="83"/>
      <c r="G54" s="83"/>
      <c r="H54" s="72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</row>
    <row r="55" spans="1:41" s="3" customFormat="1" ht="15" customHeight="1">
      <c r="A55" s="20" t="s">
        <v>157</v>
      </c>
      <c r="B55" s="62" t="s">
        <v>28</v>
      </c>
      <c r="C55" s="20" t="s">
        <v>29</v>
      </c>
      <c r="D55" s="62">
        <v>3</v>
      </c>
      <c r="E55" s="62">
        <v>1</v>
      </c>
      <c r="F55" s="62">
        <v>2</v>
      </c>
      <c r="G55" s="62">
        <f t="shared" ref="G55:G60" si="3">D55*3+E55*2+F55*1</f>
        <v>13</v>
      </c>
      <c r="H55" s="71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</row>
    <row r="56" spans="1:41" ht="15" customHeight="1">
      <c r="A56" s="22" t="s">
        <v>158</v>
      </c>
      <c r="B56" s="23" t="s">
        <v>96</v>
      </c>
      <c r="C56" s="20" t="s">
        <v>39</v>
      </c>
      <c r="D56" s="62">
        <v>3</v>
      </c>
      <c r="E56" s="62">
        <v>1</v>
      </c>
      <c r="F56" s="62">
        <v>0</v>
      </c>
      <c r="G56" s="62">
        <v>11</v>
      </c>
      <c r="H56" s="5">
        <f>13+11+12+12+8</f>
        <v>56</v>
      </c>
      <c r="I56" s="41"/>
      <c r="J56" s="41"/>
      <c r="K56" s="41"/>
      <c r="L56" s="41"/>
      <c r="M56" s="41"/>
      <c r="N56" s="41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ht="15" customHeight="1">
      <c r="A57" s="20" t="s">
        <v>159</v>
      </c>
      <c r="B57" s="62" t="s">
        <v>40</v>
      </c>
      <c r="C57" s="20" t="s">
        <v>91</v>
      </c>
      <c r="D57" s="62">
        <v>3</v>
      </c>
      <c r="E57" s="62">
        <v>0</v>
      </c>
      <c r="F57" s="62">
        <v>3</v>
      </c>
      <c r="G57" s="62">
        <f t="shared" si="3"/>
        <v>12</v>
      </c>
      <c r="H57" s="6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s="4" customFormat="1" ht="15" customHeight="1">
      <c r="A58" s="20" t="s">
        <v>183</v>
      </c>
      <c r="B58" s="62" t="s">
        <v>41</v>
      </c>
      <c r="C58" s="20" t="s">
        <v>92</v>
      </c>
      <c r="D58" s="62">
        <v>3</v>
      </c>
      <c r="E58" s="62">
        <v>0</v>
      </c>
      <c r="F58" s="62">
        <v>3</v>
      </c>
      <c r="G58" s="62">
        <f t="shared" si="3"/>
        <v>12</v>
      </c>
      <c r="H58" s="73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</row>
    <row r="59" spans="1:41" ht="15" customHeight="1">
      <c r="A59" s="20" t="s">
        <v>160</v>
      </c>
      <c r="B59" s="62" t="s">
        <v>25</v>
      </c>
      <c r="C59" s="20" t="s">
        <v>188</v>
      </c>
      <c r="D59" s="81">
        <v>2</v>
      </c>
      <c r="E59" s="81">
        <v>1</v>
      </c>
      <c r="F59" s="81">
        <v>0</v>
      </c>
      <c r="G59" s="81">
        <f t="shared" si="3"/>
        <v>8</v>
      </c>
      <c r="H59" s="6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 ht="15" customHeight="1">
      <c r="A60" s="20" t="s">
        <v>161</v>
      </c>
      <c r="B60" s="62" t="s">
        <v>26</v>
      </c>
      <c r="C60" s="20" t="s">
        <v>189</v>
      </c>
      <c r="D60" s="81"/>
      <c r="E60" s="81"/>
      <c r="F60" s="81"/>
      <c r="G60" s="81">
        <f t="shared" si="3"/>
        <v>0</v>
      </c>
      <c r="H60" s="6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 ht="15" customHeight="1">
      <c r="A61" s="24"/>
      <c r="B61" s="25"/>
      <c r="C61" s="26" t="s">
        <v>156</v>
      </c>
      <c r="D61" s="27">
        <f>SUM(D55:D60)</f>
        <v>14</v>
      </c>
      <c r="E61" s="27">
        <f t="shared" ref="E61:G61" si="4">SUM(E55:E60)</f>
        <v>3</v>
      </c>
      <c r="F61" s="27">
        <f t="shared" si="4"/>
        <v>8</v>
      </c>
      <c r="G61" s="27">
        <f t="shared" si="4"/>
        <v>56</v>
      </c>
      <c r="H61" s="6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 ht="15" customHeight="1">
      <c r="A62" s="78"/>
      <c r="B62" s="79"/>
      <c r="C62" s="79"/>
      <c r="D62" s="79"/>
      <c r="E62" s="79"/>
      <c r="F62" s="79"/>
      <c r="G62" s="80"/>
      <c r="H62" s="6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 ht="15" customHeight="1">
      <c r="A63" s="61" t="s">
        <v>37</v>
      </c>
      <c r="B63" s="83" t="s">
        <v>43</v>
      </c>
      <c r="C63" s="83"/>
      <c r="D63" s="83"/>
      <c r="E63" s="83"/>
      <c r="F63" s="83"/>
      <c r="G63" s="83"/>
      <c r="H63" s="6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 ht="15" customHeight="1">
      <c r="A64" s="20" t="s">
        <v>182</v>
      </c>
      <c r="B64" s="62" t="s">
        <v>35</v>
      </c>
      <c r="C64" s="20" t="s">
        <v>46</v>
      </c>
      <c r="D64" s="62">
        <v>3</v>
      </c>
      <c r="E64" s="62">
        <v>1</v>
      </c>
      <c r="F64" s="62">
        <v>0</v>
      </c>
      <c r="G64" s="62">
        <f t="shared" ref="G64" si="5">D64*3+E64*2+F64*1</f>
        <v>11</v>
      </c>
      <c r="H64" s="6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</row>
    <row r="65" spans="1:41" ht="15" customHeight="1">
      <c r="A65" s="22" t="s">
        <v>228</v>
      </c>
      <c r="B65" s="23" t="s">
        <v>229</v>
      </c>
      <c r="C65" s="20" t="s">
        <v>230</v>
      </c>
      <c r="D65" s="62">
        <v>3</v>
      </c>
      <c r="E65" s="62">
        <v>1</v>
      </c>
      <c r="F65" s="62">
        <v>0</v>
      </c>
      <c r="G65" s="62">
        <v>11</v>
      </c>
      <c r="H65" s="6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</row>
    <row r="66" spans="1:41" ht="15" customHeight="1">
      <c r="A66" s="20" t="s">
        <v>232</v>
      </c>
      <c r="B66" s="62" t="s">
        <v>231</v>
      </c>
      <c r="C66" s="20" t="s">
        <v>48</v>
      </c>
      <c r="D66" s="62">
        <v>3</v>
      </c>
      <c r="E66" s="62">
        <v>0</v>
      </c>
      <c r="F66" s="62">
        <v>0</v>
      </c>
      <c r="G66" s="62">
        <f>D66*3+E66*2+F66*1</f>
        <v>9</v>
      </c>
      <c r="H66" s="66">
        <f>11+11+9+12+5+5</f>
        <v>53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1:41" ht="15" customHeight="1">
      <c r="A67" s="20" t="s">
        <v>234</v>
      </c>
      <c r="B67" s="62" t="s">
        <v>233</v>
      </c>
      <c r="C67" s="20" t="s">
        <v>47</v>
      </c>
      <c r="D67" s="62">
        <v>3</v>
      </c>
      <c r="E67" s="62">
        <v>0</v>
      </c>
      <c r="F67" s="62">
        <v>3</v>
      </c>
      <c r="G67" s="62">
        <f t="shared" ref="G67" si="6">D67*3+E67*2+F67*1</f>
        <v>12</v>
      </c>
      <c r="H67" s="6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</row>
    <row r="68" spans="1:41" ht="15" customHeight="1">
      <c r="A68" s="20" t="s">
        <v>184</v>
      </c>
      <c r="B68" s="62" t="s">
        <v>49</v>
      </c>
      <c r="C68" s="20" t="s">
        <v>50</v>
      </c>
      <c r="D68" s="62">
        <v>0</v>
      </c>
      <c r="E68" s="62">
        <v>0</v>
      </c>
      <c r="F68" s="62">
        <v>5</v>
      </c>
      <c r="G68" s="62">
        <v>5</v>
      </c>
      <c r="H68" s="6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</row>
    <row r="69" spans="1:41" ht="15" customHeight="1">
      <c r="A69" s="8" t="s">
        <v>136</v>
      </c>
      <c r="B69" s="60" t="s">
        <v>51</v>
      </c>
      <c r="C69" s="8" t="s">
        <v>53</v>
      </c>
      <c r="D69" s="60">
        <v>1</v>
      </c>
      <c r="E69" s="60">
        <v>1</v>
      </c>
      <c r="F69" s="60">
        <v>0</v>
      </c>
      <c r="G69" s="60">
        <f t="shared" ref="G69" si="7">D69*3+E69*2+F69*1</f>
        <v>5</v>
      </c>
      <c r="H69" s="6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spans="1:41" ht="15" customHeight="1">
      <c r="A70" s="24"/>
      <c r="B70" s="28"/>
      <c r="C70" s="29" t="s">
        <v>162</v>
      </c>
      <c r="D70" s="27">
        <f>SUM(D64:D69)</f>
        <v>13</v>
      </c>
      <c r="E70" s="27">
        <f t="shared" ref="E70:G70" si="8">SUM(E64:E69)</f>
        <v>3</v>
      </c>
      <c r="F70" s="27">
        <f t="shared" si="8"/>
        <v>8</v>
      </c>
      <c r="G70" s="27">
        <f t="shared" si="8"/>
        <v>53</v>
      </c>
      <c r="H70" s="6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spans="1:41" ht="15" customHeight="1">
      <c r="A71" s="102"/>
      <c r="B71" s="102"/>
      <c r="C71" s="102"/>
      <c r="D71" s="102"/>
      <c r="E71" s="102"/>
      <c r="F71" s="102"/>
      <c r="G71" s="102"/>
      <c r="H71" s="6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1:41" ht="15" customHeight="1">
      <c r="A72" s="61" t="s">
        <v>44</v>
      </c>
      <c r="B72" s="83" t="s">
        <v>45</v>
      </c>
      <c r="C72" s="83"/>
      <c r="D72" s="83"/>
      <c r="E72" s="83"/>
      <c r="F72" s="83"/>
      <c r="G72" s="83"/>
      <c r="H72" s="6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1:41" ht="15" customHeight="1">
      <c r="A73" s="20" t="s">
        <v>237</v>
      </c>
      <c r="B73" s="62" t="s">
        <v>54</v>
      </c>
      <c r="C73" s="20" t="s">
        <v>95</v>
      </c>
      <c r="D73" s="62">
        <v>3</v>
      </c>
      <c r="E73" s="62">
        <v>0</v>
      </c>
      <c r="F73" s="62">
        <v>3</v>
      </c>
      <c r="G73" s="62">
        <f t="shared" ref="G73:G77" si="9">D73*3+E73*2+F73*1</f>
        <v>12</v>
      </c>
      <c r="H73" s="6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1:41" ht="15" customHeight="1">
      <c r="A74" s="20" t="s">
        <v>238</v>
      </c>
      <c r="B74" s="23" t="s">
        <v>235</v>
      </c>
      <c r="C74" s="20" t="s">
        <v>89</v>
      </c>
      <c r="D74" s="62">
        <v>3</v>
      </c>
      <c r="E74" s="62">
        <v>0</v>
      </c>
      <c r="F74" s="62">
        <v>3</v>
      </c>
      <c r="G74" s="62">
        <f t="shared" si="9"/>
        <v>12</v>
      </c>
      <c r="H74" s="6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1:41" ht="15" customHeight="1">
      <c r="A75" s="20" t="s">
        <v>239</v>
      </c>
      <c r="B75" s="62" t="s">
        <v>236</v>
      </c>
      <c r="C75" s="20" t="s">
        <v>52</v>
      </c>
      <c r="D75" s="62">
        <v>3</v>
      </c>
      <c r="E75" s="62">
        <v>0</v>
      </c>
      <c r="F75" s="62">
        <v>3</v>
      </c>
      <c r="G75" s="62">
        <f t="shared" si="9"/>
        <v>12</v>
      </c>
      <c r="H75" s="66">
        <f>12+12+12+11+9+9</f>
        <v>65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1:41" ht="15" customHeight="1">
      <c r="A76" s="52" t="s">
        <v>213</v>
      </c>
      <c r="B76" s="62" t="s">
        <v>213</v>
      </c>
      <c r="C76" s="20" t="s">
        <v>219</v>
      </c>
      <c r="D76" s="62">
        <v>3</v>
      </c>
      <c r="E76" s="62">
        <v>0</v>
      </c>
      <c r="F76" s="62">
        <v>2</v>
      </c>
      <c r="G76" s="62">
        <f>D76*3+E76*2+F76*1</f>
        <v>11</v>
      </c>
      <c r="H76" s="6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1:41" ht="15" customHeight="1">
      <c r="A77" s="20" t="s">
        <v>196</v>
      </c>
      <c r="B77" s="62" t="s">
        <v>196</v>
      </c>
      <c r="C77" s="20" t="s">
        <v>197</v>
      </c>
      <c r="D77" s="62">
        <v>3</v>
      </c>
      <c r="E77" s="62">
        <v>0</v>
      </c>
      <c r="F77" s="62">
        <v>0</v>
      </c>
      <c r="G77" s="62">
        <f t="shared" si="9"/>
        <v>9</v>
      </c>
      <c r="H77" s="6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1:41" ht="15" customHeight="1">
      <c r="A78" s="51" t="s">
        <v>198</v>
      </c>
      <c r="B78" s="60" t="s">
        <v>198</v>
      </c>
      <c r="C78" s="8" t="s">
        <v>201</v>
      </c>
      <c r="D78" s="60">
        <v>3</v>
      </c>
      <c r="E78" s="60">
        <v>0</v>
      </c>
      <c r="F78" s="60">
        <v>0</v>
      </c>
      <c r="G78" s="62">
        <v>9</v>
      </c>
      <c r="H78" s="6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1:41" ht="15" customHeight="1">
      <c r="A79" s="24"/>
      <c r="B79" s="28"/>
      <c r="C79" s="29" t="s">
        <v>162</v>
      </c>
      <c r="D79" s="27">
        <f>SUM(D73:D78)</f>
        <v>18</v>
      </c>
      <c r="E79" s="27">
        <f t="shared" ref="E79:G79" si="10">SUM(E73:E78)</f>
        <v>0</v>
      </c>
      <c r="F79" s="27">
        <f t="shared" si="10"/>
        <v>11</v>
      </c>
      <c r="G79" s="27">
        <f t="shared" si="10"/>
        <v>65</v>
      </c>
      <c r="H79" s="6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spans="1:41" ht="15" customHeight="1">
      <c r="A80" s="75" t="s">
        <v>202</v>
      </c>
      <c r="B80" s="76"/>
      <c r="C80" s="76"/>
      <c r="D80" s="76"/>
      <c r="E80" s="76"/>
      <c r="F80" s="76"/>
      <c r="G80" s="77"/>
      <c r="H80" s="6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spans="1:41" ht="15" customHeight="1">
      <c r="A81" s="101" t="s">
        <v>58</v>
      </c>
      <c r="B81" s="101"/>
      <c r="C81" s="101"/>
      <c r="D81" s="101"/>
      <c r="E81" s="101"/>
      <c r="F81" s="101"/>
      <c r="G81" s="101"/>
      <c r="H81" s="6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1:41" ht="15" customHeight="1">
      <c r="A82" s="58" t="s">
        <v>36</v>
      </c>
      <c r="B82" s="58" t="s">
        <v>0</v>
      </c>
      <c r="C82" s="58" t="s">
        <v>1</v>
      </c>
      <c r="D82" s="100" t="s">
        <v>2</v>
      </c>
      <c r="E82" s="100"/>
      <c r="F82" s="100"/>
      <c r="G82" s="58" t="s">
        <v>3</v>
      </c>
      <c r="H82" s="6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1:41" s="31" customFormat="1" ht="15" customHeight="1">
      <c r="A83" s="20" t="s">
        <v>240</v>
      </c>
      <c r="B83" s="62" t="s">
        <v>241</v>
      </c>
      <c r="C83" s="20" t="s">
        <v>242</v>
      </c>
      <c r="D83" s="62">
        <v>3</v>
      </c>
      <c r="E83" s="62">
        <v>0</v>
      </c>
      <c r="F83" s="62">
        <v>2</v>
      </c>
      <c r="G83" s="62">
        <f t="shared" ref="G83" si="11">D83*3+E83*2+F83*1</f>
        <v>11</v>
      </c>
      <c r="H83" s="74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</row>
    <row r="84" spans="1:41" s="31" customFormat="1" ht="15" customHeight="1">
      <c r="A84" s="20" t="s">
        <v>133</v>
      </c>
      <c r="B84" s="55" t="s">
        <v>132</v>
      </c>
      <c r="C84" s="30" t="s">
        <v>245</v>
      </c>
      <c r="D84" s="28">
        <v>3</v>
      </c>
      <c r="E84" s="28">
        <v>0</v>
      </c>
      <c r="F84" s="28">
        <v>2</v>
      </c>
      <c r="G84" s="28">
        <f>D84*3+E84*2+F84*1</f>
        <v>11</v>
      </c>
      <c r="H84" s="74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</row>
    <row r="85" spans="1:41" s="31" customFormat="1" ht="15" customHeight="1">
      <c r="A85" s="20" t="s">
        <v>243</v>
      </c>
      <c r="B85" s="28" t="s">
        <v>244</v>
      </c>
      <c r="C85" s="54" t="s">
        <v>246</v>
      </c>
      <c r="D85" s="28">
        <v>3</v>
      </c>
      <c r="E85" s="28">
        <v>0</v>
      </c>
      <c r="F85" s="28">
        <v>0</v>
      </c>
      <c r="G85" s="28">
        <f>D85*3+E85*2+F85*1</f>
        <v>9</v>
      </c>
      <c r="H85" s="74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</row>
    <row r="86" spans="1:41" s="31" customFormat="1" ht="15" customHeight="1">
      <c r="A86" s="78"/>
      <c r="B86" s="79"/>
      <c r="C86" s="79"/>
      <c r="D86" s="79"/>
      <c r="E86" s="79"/>
      <c r="F86" s="79"/>
      <c r="G86" s="80"/>
      <c r="H86" s="74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</row>
    <row r="87" spans="1:41" ht="15" customHeight="1">
      <c r="A87" s="61" t="s">
        <v>44</v>
      </c>
      <c r="B87" s="83" t="s">
        <v>55</v>
      </c>
      <c r="C87" s="83"/>
      <c r="D87" s="83"/>
      <c r="E87" s="83"/>
      <c r="F87" s="83"/>
      <c r="G87" s="83"/>
      <c r="H87" s="6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1:41" ht="15" customHeight="1">
      <c r="A88" s="52" t="s">
        <v>214</v>
      </c>
      <c r="B88" s="62" t="s">
        <v>214</v>
      </c>
      <c r="C88" s="20" t="s">
        <v>220</v>
      </c>
      <c r="D88" s="62">
        <v>3</v>
      </c>
      <c r="E88" s="62">
        <v>0</v>
      </c>
      <c r="F88" s="62">
        <v>0</v>
      </c>
      <c r="G88" s="62">
        <f>D88*3+E88*2+F88*1</f>
        <v>9</v>
      </c>
      <c r="H88" s="66"/>
      <c r="I88" s="6"/>
      <c r="J88" s="6"/>
      <c r="K88" s="6"/>
      <c r="L88" s="6"/>
      <c r="M88" s="6"/>
      <c r="N88" s="6"/>
      <c r="O88" s="44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1:41" ht="15" customHeight="1">
      <c r="A89" s="52" t="s">
        <v>215</v>
      </c>
      <c r="B89" s="62" t="s">
        <v>215</v>
      </c>
      <c r="C89" s="20" t="s">
        <v>221</v>
      </c>
      <c r="D89" s="62">
        <v>3</v>
      </c>
      <c r="E89" s="62">
        <v>0</v>
      </c>
      <c r="F89" s="62">
        <v>0</v>
      </c>
      <c r="G89" s="62">
        <f>D89*3+E89*2+F89*1</f>
        <v>9</v>
      </c>
      <c r="H89" s="66"/>
      <c r="I89" s="6"/>
      <c r="J89" s="6"/>
      <c r="K89" s="6"/>
      <c r="L89" s="6"/>
      <c r="M89" s="6"/>
      <c r="N89" s="6"/>
      <c r="O89" s="44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1:41" ht="15" customHeight="1">
      <c r="A90" s="20" t="s">
        <v>180</v>
      </c>
      <c r="B90" s="62" t="s">
        <v>98</v>
      </c>
      <c r="C90" s="20" t="s">
        <v>130</v>
      </c>
      <c r="D90" s="62">
        <v>3</v>
      </c>
      <c r="E90" s="62">
        <v>0</v>
      </c>
      <c r="F90" s="62">
        <v>3</v>
      </c>
      <c r="G90" s="62">
        <f>D90*3+E90*2+F90*1</f>
        <v>12</v>
      </c>
      <c r="H90" s="66">
        <f>9+9+12+9+9+10</f>
        <v>58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1:41" s="31" customFormat="1" ht="15" customHeight="1">
      <c r="A91" s="20" t="s">
        <v>199</v>
      </c>
      <c r="B91" s="62" t="s">
        <v>199</v>
      </c>
      <c r="C91" s="20" t="s">
        <v>200</v>
      </c>
      <c r="D91" s="62">
        <v>3</v>
      </c>
      <c r="E91" s="62">
        <v>0</v>
      </c>
      <c r="F91" s="62">
        <v>0</v>
      </c>
      <c r="G91" s="62">
        <f t="shared" ref="G91" si="12">D91*3+E91*2+F91*1</f>
        <v>9</v>
      </c>
      <c r="H91" s="74"/>
      <c r="I91" s="43"/>
      <c r="J91" s="43"/>
      <c r="K91" s="43"/>
      <c r="L91" s="43"/>
      <c r="M91" s="43"/>
      <c r="N91" s="43"/>
      <c r="O91" s="45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</row>
    <row r="92" spans="1:41" ht="15" customHeight="1">
      <c r="A92" s="51" t="s">
        <v>198</v>
      </c>
      <c r="B92" s="60" t="s">
        <v>198</v>
      </c>
      <c r="C92" s="8" t="s">
        <v>201</v>
      </c>
      <c r="D92" s="60">
        <v>3</v>
      </c>
      <c r="E92" s="60">
        <v>0</v>
      </c>
      <c r="F92" s="60">
        <v>0</v>
      </c>
      <c r="G92" s="62">
        <v>9</v>
      </c>
      <c r="H92" s="66"/>
      <c r="I92" s="6"/>
      <c r="J92" s="6"/>
      <c r="K92" s="6"/>
      <c r="L92" s="6"/>
      <c r="M92" s="6"/>
      <c r="N92" s="6"/>
      <c r="O92" s="44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spans="1:41" ht="15" customHeight="1">
      <c r="A93" s="20" t="s">
        <v>181</v>
      </c>
      <c r="B93" s="62" t="s">
        <v>56</v>
      </c>
      <c r="C93" s="20" t="s">
        <v>64</v>
      </c>
      <c r="D93" s="62">
        <v>0</v>
      </c>
      <c r="E93" s="62">
        <v>0</v>
      </c>
      <c r="F93" s="62">
        <v>10</v>
      </c>
      <c r="G93" s="62">
        <f>D93*3+E93*2+F93*1</f>
        <v>10</v>
      </c>
      <c r="H93" s="66"/>
      <c r="I93" s="6"/>
      <c r="J93" s="6"/>
      <c r="K93" s="6"/>
      <c r="L93" s="6"/>
      <c r="M93" s="6"/>
      <c r="N93" s="6"/>
      <c r="O93" s="44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1:41" ht="15" customHeight="1">
      <c r="A94" s="24"/>
      <c r="B94" s="28"/>
      <c r="C94" s="29" t="s">
        <v>162</v>
      </c>
      <c r="D94" s="27">
        <f>SUM(D88:D93)</f>
        <v>15</v>
      </c>
      <c r="E94" s="27">
        <f t="shared" ref="E94:G94" si="13">SUM(E88:E93)</f>
        <v>0</v>
      </c>
      <c r="F94" s="27">
        <f t="shared" si="13"/>
        <v>13</v>
      </c>
      <c r="G94" s="27">
        <f t="shared" si="13"/>
        <v>58</v>
      </c>
      <c r="H94" s="6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1:41" ht="15" customHeight="1">
      <c r="A95" s="75" t="s">
        <v>202</v>
      </c>
      <c r="B95" s="76"/>
      <c r="C95" s="76"/>
      <c r="D95" s="76"/>
      <c r="E95" s="76"/>
      <c r="F95" s="76"/>
      <c r="G95" s="77"/>
      <c r="H95" s="6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1:41" ht="15" customHeight="1">
      <c r="A96" s="101" t="s">
        <v>250</v>
      </c>
      <c r="B96" s="101"/>
      <c r="C96" s="101"/>
      <c r="D96" s="101"/>
      <c r="E96" s="101"/>
      <c r="F96" s="101"/>
      <c r="G96" s="101"/>
      <c r="H96" s="6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1:41" ht="15" customHeight="1">
      <c r="A97" s="58" t="s">
        <v>36</v>
      </c>
      <c r="B97" s="58" t="s">
        <v>0</v>
      </c>
      <c r="C97" s="58" t="s">
        <v>1</v>
      </c>
      <c r="D97" s="100" t="s">
        <v>2</v>
      </c>
      <c r="E97" s="100"/>
      <c r="F97" s="100"/>
      <c r="G97" s="58" t="s">
        <v>3</v>
      </c>
      <c r="H97" s="6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1:41" ht="15" customHeight="1">
      <c r="A98" s="56" t="s">
        <v>178</v>
      </c>
      <c r="B98" s="23" t="s">
        <v>111</v>
      </c>
      <c r="C98" s="56" t="s">
        <v>258</v>
      </c>
      <c r="D98" s="60">
        <v>3</v>
      </c>
      <c r="E98" s="60">
        <v>0</v>
      </c>
      <c r="F98" s="60">
        <v>0</v>
      </c>
      <c r="G98" s="62">
        <v>9</v>
      </c>
      <c r="H98" s="6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spans="1:41" ht="15" customHeight="1">
      <c r="A99" s="65" t="s">
        <v>179</v>
      </c>
      <c r="B99" s="23" t="s">
        <v>54</v>
      </c>
      <c r="C99" s="56" t="s">
        <v>249</v>
      </c>
      <c r="D99" s="60">
        <v>3</v>
      </c>
      <c r="E99" s="60">
        <v>0</v>
      </c>
      <c r="F99" s="60">
        <v>0</v>
      </c>
      <c r="G99" s="62">
        <v>9</v>
      </c>
      <c r="H99" s="6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1:41" ht="15" customHeight="1">
      <c r="A100" s="103"/>
      <c r="B100" s="104"/>
      <c r="C100" s="104"/>
      <c r="D100" s="104"/>
      <c r="E100" s="104"/>
      <c r="F100" s="104"/>
      <c r="G100" s="105"/>
      <c r="H100" s="6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1:41" ht="15" customHeight="1">
      <c r="A101" s="101" t="s">
        <v>248</v>
      </c>
      <c r="B101" s="101"/>
      <c r="C101" s="101"/>
      <c r="D101" s="101"/>
      <c r="E101" s="101"/>
      <c r="F101" s="101"/>
      <c r="G101" s="101"/>
      <c r="H101" s="6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spans="1:41" ht="15" customHeight="1">
      <c r="A102" s="58" t="s">
        <v>36</v>
      </c>
      <c r="B102" s="58" t="s">
        <v>0</v>
      </c>
      <c r="C102" s="58" t="s">
        <v>1</v>
      </c>
      <c r="D102" s="100" t="s">
        <v>2</v>
      </c>
      <c r="E102" s="100"/>
      <c r="F102" s="100"/>
      <c r="G102" s="58" t="s">
        <v>3</v>
      </c>
      <c r="H102" s="6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1:41">
      <c r="A103" s="20" t="s">
        <v>124</v>
      </c>
      <c r="B103" s="62" t="s">
        <v>125</v>
      </c>
      <c r="C103" s="30" t="s">
        <v>126</v>
      </c>
      <c r="D103" s="62">
        <v>3</v>
      </c>
      <c r="E103" s="62">
        <v>0</v>
      </c>
      <c r="F103" s="62">
        <v>0</v>
      </c>
      <c r="G103" s="62">
        <f t="shared" ref="G103" si="14">D103*3+E103*2+F103*1</f>
        <v>9</v>
      </c>
      <c r="H103" s="6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spans="1:41" ht="15" customHeight="1">
      <c r="A104" s="30" t="s">
        <v>163</v>
      </c>
      <c r="B104" s="28" t="s">
        <v>100</v>
      </c>
      <c r="C104" s="30" t="s">
        <v>103</v>
      </c>
      <c r="D104" s="28">
        <v>3</v>
      </c>
      <c r="E104" s="28">
        <v>0</v>
      </c>
      <c r="F104" s="28">
        <v>0</v>
      </c>
      <c r="G104" s="28">
        <f>D104*3+E104*2+F104*1</f>
        <v>9</v>
      </c>
      <c r="H104" s="6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1:41" s="31" customFormat="1" ht="15" customHeight="1">
      <c r="A105" s="18" t="s">
        <v>127</v>
      </c>
      <c r="B105" s="17" t="s">
        <v>128</v>
      </c>
      <c r="C105" s="18" t="s">
        <v>129</v>
      </c>
      <c r="D105" s="17">
        <v>3</v>
      </c>
      <c r="E105" s="17">
        <v>0</v>
      </c>
      <c r="F105" s="17">
        <v>0</v>
      </c>
      <c r="G105" s="17">
        <v>9</v>
      </c>
      <c r="H105" s="74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</row>
    <row r="106" spans="1:41" s="31" customFormat="1" ht="15" customHeight="1">
      <c r="A106" s="78"/>
      <c r="B106" s="79"/>
      <c r="C106" s="79"/>
      <c r="D106" s="79"/>
      <c r="E106" s="79"/>
      <c r="F106" s="79"/>
      <c r="G106" s="80"/>
      <c r="H106" s="74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</row>
    <row r="107" spans="1:41" s="31" customFormat="1" ht="15" customHeight="1">
      <c r="A107" s="61" t="s">
        <v>44</v>
      </c>
      <c r="B107" s="83" t="s">
        <v>194</v>
      </c>
      <c r="C107" s="83"/>
      <c r="D107" s="83"/>
      <c r="E107" s="83"/>
      <c r="F107" s="83"/>
      <c r="G107" s="83"/>
      <c r="H107" s="74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</row>
    <row r="108" spans="1:41" s="31" customFormat="1" ht="15" customHeight="1">
      <c r="A108" s="8" t="s">
        <v>190</v>
      </c>
      <c r="B108" s="48" t="s">
        <v>191</v>
      </c>
      <c r="C108" s="8" t="s">
        <v>192</v>
      </c>
      <c r="D108" s="60">
        <v>0</v>
      </c>
      <c r="E108" s="60">
        <v>0</v>
      </c>
      <c r="F108" s="60">
        <v>5</v>
      </c>
      <c r="G108" s="60">
        <v>5</v>
      </c>
      <c r="H108" s="74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</row>
    <row r="109" spans="1:41" ht="15" customHeight="1">
      <c r="A109" s="24"/>
      <c r="B109" s="28"/>
      <c r="C109" s="29" t="s">
        <v>193</v>
      </c>
      <c r="D109" s="27">
        <v>0</v>
      </c>
      <c r="E109" s="27">
        <v>0</v>
      </c>
      <c r="F109" s="27">
        <v>5</v>
      </c>
      <c r="G109" s="27">
        <v>5</v>
      </c>
      <c r="H109" s="6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</row>
    <row r="110" spans="1:41">
      <c r="A110" s="78"/>
      <c r="B110" s="79"/>
      <c r="C110" s="79"/>
      <c r="D110" s="79"/>
      <c r="E110" s="79"/>
      <c r="F110" s="79"/>
      <c r="G110" s="80"/>
      <c r="H110" s="6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spans="1:41" ht="15" customHeight="1">
      <c r="A111" s="61" t="s">
        <v>57</v>
      </c>
      <c r="B111" s="83" t="s">
        <v>102</v>
      </c>
      <c r="C111" s="83"/>
      <c r="D111" s="83"/>
      <c r="E111" s="83"/>
      <c r="F111" s="83"/>
      <c r="G111" s="83"/>
      <c r="H111" s="6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spans="1:41" ht="15" customHeight="1">
      <c r="A112" s="20" t="s">
        <v>164</v>
      </c>
      <c r="B112" s="62" t="s">
        <v>101</v>
      </c>
      <c r="C112" s="20" t="s">
        <v>90</v>
      </c>
      <c r="D112" s="62">
        <v>3</v>
      </c>
      <c r="E112" s="62">
        <v>0</v>
      </c>
      <c r="F112" s="62">
        <v>2</v>
      </c>
      <c r="G112" s="62">
        <f t="shared" ref="G112:G114" si="15">D112*3+E112*2+F112*1</f>
        <v>11</v>
      </c>
      <c r="H112" s="6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1:41">
      <c r="A113" s="52" t="s">
        <v>216</v>
      </c>
      <c r="B113" s="62" t="s">
        <v>216</v>
      </c>
      <c r="C113" s="20" t="s">
        <v>222</v>
      </c>
      <c r="D113" s="62">
        <v>3</v>
      </c>
      <c r="E113" s="62">
        <v>0</v>
      </c>
      <c r="F113" s="62">
        <v>0</v>
      </c>
      <c r="G113" s="62">
        <v>9</v>
      </c>
      <c r="H113" s="6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1:41" ht="15" customHeight="1">
      <c r="A114" s="20" t="s">
        <v>204</v>
      </c>
      <c r="B114" s="62" t="s">
        <v>204</v>
      </c>
      <c r="C114" s="20" t="s">
        <v>203</v>
      </c>
      <c r="D114" s="62">
        <v>3</v>
      </c>
      <c r="E114" s="62">
        <v>0</v>
      </c>
      <c r="F114" s="62">
        <v>0</v>
      </c>
      <c r="G114" s="62">
        <f t="shared" si="15"/>
        <v>9</v>
      </c>
      <c r="H114" s="66">
        <f>11+9+9+9+10</f>
        <v>48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spans="1:41" ht="15" customHeight="1">
      <c r="A115" s="51" t="s">
        <v>198</v>
      </c>
      <c r="B115" s="60" t="s">
        <v>198</v>
      </c>
      <c r="C115" s="8" t="s">
        <v>201</v>
      </c>
      <c r="D115" s="60">
        <v>3</v>
      </c>
      <c r="E115" s="60">
        <v>0</v>
      </c>
      <c r="F115" s="60">
        <v>0</v>
      </c>
      <c r="G115" s="62">
        <v>9</v>
      </c>
      <c r="H115" s="6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1:41" ht="15" customHeight="1">
      <c r="A116" s="20" t="s">
        <v>165</v>
      </c>
      <c r="B116" s="62" t="s">
        <v>65</v>
      </c>
      <c r="C116" s="20" t="s">
        <v>64</v>
      </c>
      <c r="D116" s="62">
        <v>0</v>
      </c>
      <c r="E116" s="62">
        <v>0</v>
      </c>
      <c r="F116" s="62">
        <v>10</v>
      </c>
      <c r="G116" s="62">
        <f>D116*3+E116*2+F116*1</f>
        <v>10</v>
      </c>
      <c r="H116" s="6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spans="1:41">
      <c r="A117" s="24"/>
      <c r="B117" s="28"/>
      <c r="C117" s="29" t="s">
        <v>162</v>
      </c>
      <c r="D117" s="27">
        <f>SUM(D112:D116)</f>
        <v>12</v>
      </c>
      <c r="E117" s="25">
        <f>SUM(E112:E115)</f>
        <v>0</v>
      </c>
      <c r="F117" s="27">
        <f>SUM(F112:F116)</f>
        <v>12</v>
      </c>
      <c r="G117" s="27">
        <f>D117*3+E117*2+F117*1</f>
        <v>48</v>
      </c>
      <c r="H117" s="6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</row>
    <row r="118" spans="1:41" ht="15" customHeight="1">
      <c r="A118" s="75" t="s">
        <v>202</v>
      </c>
      <c r="B118" s="76"/>
      <c r="C118" s="76"/>
      <c r="D118" s="76"/>
      <c r="E118" s="76"/>
      <c r="F118" s="76"/>
      <c r="G118" s="77"/>
      <c r="H118" s="6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</row>
    <row r="119" spans="1:41" ht="15" customHeight="1">
      <c r="A119" s="101" t="s">
        <v>247</v>
      </c>
      <c r="B119" s="101"/>
      <c r="C119" s="101"/>
      <c r="D119" s="101"/>
      <c r="E119" s="101"/>
      <c r="F119" s="101"/>
      <c r="G119" s="101"/>
      <c r="H119" s="6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1:41" ht="15" customHeight="1">
      <c r="A120" s="58" t="s">
        <v>36</v>
      </c>
      <c r="B120" s="58" t="s">
        <v>0</v>
      </c>
      <c r="C120" s="58" t="s">
        <v>1</v>
      </c>
      <c r="D120" s="100" t="s">
        <v>2</v>
      </c>
      <c r="E120" s="100"/>
      <c r="F120" s="100"/>
      <c r="G120" s="58" t="s">
        <v>3</v>
      </c>
      <c r="H120" s="6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:41" s="31" customFormat="1" ht="15" customHeight="1">
      <c r="A121" s="30" t="s">
        <v>166</v>
      </c>
      <c r="B121" s="28" t="s">
        <v>114</v>
      </c>
      <c r="C121" s="30" t="s">
        <v>257</v>
      </c>
      <c r="D121" s="28">
        <v>3</v>
      </c>
      <c r="E121" s="28">
        <v>0</v>
      </c>
      <c r="F121" s="28">
        <v>0</v>
      </c>
      <c r="G121" s="28">
        <f t="shared" ref="G121" si="16">D121*3+E121*2+F121*1</f>
        <v>9</v>
      </c>
      <c r="H121" s="74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</row>
    <row r="122" spans="1:41" s="31" customFormat="1" ht="15" customHeight="1">
      <c r="A122" s="30" t="s">
        <v>167</v>
      </c>
      <c r="B122" s="28" t="s">
        <v>112</v>
      </c>
      <c r="C122" s="20" t="s">
        <v>59</v>
      </c>
      <c r="D122" s="28">
        <v>3</v>
      </c>
      <c r="E122" s="28">
        <v>0</v>
      </c>
      <c r="F122" s="28">
        <v>0</v>
      </c>
      <c r="G122" s="28">
        <f t="shared" ref="G122" si="17">D122*3+E122*2+F122*1</f>
        <v>9</v>
      </c>
      <c r="H122" s="74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</row>
    <row r="123" spans="1:41" s="31" customFormat="1" ht="15" customHeight="1">
      <c r="A123" s="30" t="s">
        <v>168</v>
      </c>
      <c r="B123" s="28" t="s">
        <v>113</v>
      </c>
      <c r="C123" s="30" t="s">
        <v>256</v>
      </c>
      <c r="D123" s="28">
        <v>3</v>
      </c>
      <c r="E123" s="28">
        <v>0</v>
      </c>
      <c r="F123" s="28">
        <v>0</v>
      </c>
      <c r="G123" s="28">
        <f>D123*3+E123*2+F123*1</f>
        <v>9</v>
      </c>
      <c r="H123" s="74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</row>
    <row r="124" spans="1:41" ht="15" customHeight="1">
      <c r="A124" s="102"/>
      <c r="B124" s="102"/>
      <c r="C124" s="102"/>
      <c r="D124" s="102"/>
      <c r="E124" s="102"/>
      <c r="F124" s="102"/>
      <c r="G124" s="102"/>
      <c r="H124" s="6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1:41" ht="15" customHeight="1">
      <c r="A125" s="61" t="s">
        <v>57</v>
      </c>
      <c r="B125" s="83" t="s">
        <v>60</v>
      </c>
      <c r="C125" s="83"/>
      <c r="D125" s="83"/>
      <c r="E125" s="83"/>
      <c r="F125" s="83"/>
      <c r="G125" s="83"/>
      <c r="H125" s="6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1:41" s="31" customFormat="1" ht="15" customHeight="1">
      <c r="A126" s="52" t="s">
        <v>217</v>
      </c>
      <c r="B126" s="62" t="s">
        <v>217</v>
      </c>
      <c r="C126" s="20" t="s">
        <v>223</v>
      </c>
      <c r="D126" s="62">
        <v>3</v>
      </c>
      <c r="E126" s="62">
        <v>0</v>
      </c>
      <c r="F126" s="62">
        <v>0</v>
      </c>
      <c r="G126" s="62">
        <f t="shared" ref="G126:G128" si="18">D126*3+E126*2+F126*1</f>
        <v>9</v>
      </c>
      <c r="H126" s="74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</row>
    <row r="127" spans="1:41" s="31" customFormat="1" ht="15" customHeight="1">
      <c r="A127" s="52" t="s">
        <v>218</v>
      </c>
      <c r="B127" s="62" t="s">
        <v>218</v>
      </c>
      <c r="C127" s="20" t="s">
        <v>224</v>
      </c>
      <c r="D127" s="62">
        <v>3</v>
      </c>
      <c r="E127" s="62">
        <v>0</v>
      </c>
      <c r="F127" s="62">
        <v>0</v>
      </c>
      <c r="G127" s="62">
        <f>D127*3+E127*2+F127*1</f>
        <v>9</v>
      </c>
      <c r="H127" s="74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</row>
    <row r="128" spans="1:41">
      <c r="A128" s="20" t="s">
        <v>205</v>
      </c>
      <c r="B128" s="62" t="s">
        <v>205</v>
      </c>
      <c r="C128" s="20" t="s">
        <v>206</v>
      </c>
      <c r="D128" s="62">
        <v>3</v>
      </c>
      <c r="E128" s="62">
        <v>0</v>
      </c>
      <c r="F128" s="62">
        <v>0</v>
      </c>
      <c r="G128" s="62">
        <f t="shared" si="18"/>
        <v>9</v>
      </c>
      <c r="H128" s="66">
        <f>9+9+9+9+10</f>
        <v>46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1:41" ht="15" customHeight="1">
      <c r="A129" s="51" t="s">
        <v>198</v>
      </c>
      <c r="B129" s="60" t="s">
        <v>198</v>
      </c>
      <c r="C129" s="8" t="s">
        <v>201</v>
      </c>
      <c r="D129" s="60">
        <v>3</v>
      </c>
      <c r="E129" s="60">
        <v>0</v>
      </c>
      <c r="F129" s="60">
        <v>0</v>
      </c>
      <c r="G129" s="62">
        <v>9</v>
      </c>
      <c r="H129" s="6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1:41" ht="15" customHeight="1">
      <c r="A130" s="20" t="s">
        <v>177</v>
      </c>
      <c r="B130" s="62" t="s">
        <v>66</v>
      </c>
      <c r="C130" s="18" t="s">
        <v>266</v>
      </c>
      <c r="D130" s="62">
        <v>0</v>
      </c>
      <c r="E130" s="62">
        <v>0</v>
      </c>
      <c r="F130" s="62">
        <v>10</v>
      </c>
      <c r="G130" s="62">
        <f>F130</f>
        <v>10</v>
      </c>
      <c r="H130" s="6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1:41" s="31" customFormat="1" ht="15" customHeight="1">
      <c r="A131" s="24"/>
      <c r="B131" s="28"/>
      <c r="C131" s="29" t="s">
        <v>162</v>
      </c>
      <c r="D131" s="27">
        <f>SUM(D126:D130)</f>
        <v>12</v>
      </c>
      <c r="E131" s="27">
        <f t="shared" ref="E131:G131" si="19">SUM(E126:E130)</f>
        <v>0</v>
      </c>
      <c r="F131" s="27">
        <f t="shared" si="19"/>
        <v>10</v>
      </c>
      <c r="G131" s="27">
        <f t="shared" si="19"/>
        <v>46</v>
      </c>
      <c r="H131" s="74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</row>
    <row r="132" spans="1:41" s="31" customFormat="1" ht="12">
      <c r="A132" s="75" t="s">
        <v>202</v>
      </c>
      <c r="B132" s="76"/>
      <c r="C132" s="76"/>
      <c r="D132" s="76"/>
      <c r="E132" s="76"/>
      <c r="F132" s="76"/>
      <c r="G132" s="77"/>
      <c r="H132" s="74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</row>
    <row r="133" spans="1:41">
      <c r="A133" s="101" t="s">
        <v>252</v>
      </c>
      <c r="B133" s="101"/>
      <c r="C133" s="101"/>
      <c r="D133" s="101"/>
      <c r="E133" s="101"/>
      <c r="F133" s="101"/>
      <c r="G133" s="101"/>
      <c r="H133" s="6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</row>
    <row r="134" spans="1:41" ht="15" customHeight="1">
      <c r="A134" s="58" t="s">
        <v>36</v>
      </c>
      <c r="B134" s="58" t="s">
        <v>0</v>
      </c>
      <c r="C134" s="58" t="s">
        <v>1</v>
      </c>
      <c r="D134" s="100" t="s">
        <v>2</v>
      </c>
      <c r="E134" s="100"/>
      <c r="F134" s="100"/>
      <c r="G134" s="58" t="s">
        <v>3</v>
      </c>
      <c r="H134" s="6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1:41" ht="15" customHeight="1">
      <c r="A135" s="30" t="s">
        <v>133</v>
      </c>
      <c r="B135" s="28" t="s">
        <v>132</v>
      </c>
      <c r="C135" s="30" t="s">
        <v>93</v>
      </c>
      <c r="D135" s="28">
        <v>3</v>
      </c>
      <c r="E135" s="28">
        <v>0</v>
      </c>
      <c r="F135" s="28">
        <v>0</v>
      </c>
      <c r="G135" s="28">
        <f t="shared" ref="G135" si="20">D135*3+E135*2+F135*1</f>
        <v>9</v>
      </c>
      <c r="H135" s="6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</row>
    <row r="136" spans="1:41" ht="15" customHeight="1">
      <c r="A136" s="30" t="s">
        <v>174</v>
      </c>
      <c r="B136" s="28" t="s">
        <v>104</v>
      </c>
      <c r="C136" s="20" t="s">
        <v>251</v>
      </c>
      <c r="D136" s="28">
        <v>3</v>
      </c>
      <c r="E136" s="28">
        <v>0</v>
      </c>
      <c r="F136" s="28">
        <v>2</v>
      </c>
      <c r="G136" s="28">
        <f t="shared" ref="G136" si="21">D136*3+E136*2+F136*1</f>
        <v>11</v>
      </c>
      <c r="H136" s="6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</row>
    <row r="137" spans="1:41">
      <c r="A137" s="78"/>
      <c r="B137" s="79"/>
      <c r="C137" s="79"/>
      <c r="D137" s="79"/>
      <c r="E137" s="79"/>
      <c r="F137" s="79"/>
      <c r="G137" s="80"/>
      <c r="H137" s="6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</row>
    <row r="138" spans="1:41">
      <c r="A138" s="101" t="s">
        <v>253</v>
      </c>
      <c r="B138" s="101"/>
      <c r="C138" s="101"/>
      <c r="D138" s="101"/>
      <c r="E138" s="101"/>
      <c r="F138" s="101"/>
      <c r="G138" s="101"/>
      <c r="H138" s="6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</row>
    <row r="139" spans="1:41" ht="15" customHeight="1">
      <c r="A139" s="58" t="s">
        <v>36</v>
      </c>
      <c r="B139" s="58" t="s">
        <v>0</v>
      </c>
      <c r="C139" s="58" t="s">
        <v>1</v>
      </c>
      <c r="D139" s="100" t="s">
        <v>2</v>
      </c>
      <c r="E139" s="100"/>
      <c r="F139" s="100"/>
      <c r="G139" s="58" t="s">
        <v>3</v>
      </c>
      <c r="H139" s="6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</row>
    <row r="140" spans="1:41" ht="15" customHeight="1">
      <c r="A140" s="30" t="s">
        <v>175</v>
      </c>
      <c r="B140" s="28" t="s">
        <v>115</v>
      </c>
      <c r="C140" s="30" t="s">
        <v>94</v>
      </c>
      <c r="D140" s="28">
        <v>3</v>
      </c>
      <c r="E140" s="28">
        <v>0</v>
      </c>
      <c r="F140" s="28">
        <v>0</v>
      </c>
      <c r="G140" s="28">
        <f t="shared" ref="G140" si="22">D140*3+E140*2+F140*1</f>
        <v>9</v>
      </c>
      <c r="H140" s="6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</row>
    <row r="141" spans="1:41" ht="15" customHeight="1">
      <c r="A141" s="30" t="s">
        <v>176</v>
      </c>
      <c r="B141" s="28" t="s">
        <v>116</v>
      </c>
      <c r="C141" s="20" t="s">
        <v>255</v>
      </c>
      <c r="D141" s="28">
        <v>3</v>
      </c>
      <c r="E141" s="28">
        <v>0</v>
      </c>
      <c r="F141" s="28">
        <v>0</v>
      </c>
      <c r="G141" s="28">
        <f>D141*3+E141*2+F141*1</f>
        <v>9</v>
      </c>
      <c r="H141" s="6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</row>
    <row r="142" spans="1:41">
      <c r="A142" s="78"/>
      <c r="B142" s="79"/>
      <c r="C142" s="79"/>
      <c r="D142" s="79"/>
      <c r="E142" s="79"/>
      <c r="F142" s="79"/>
      <c r="G142" s="80"/>
      <c r="H142" s="6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</row>
    <row r="143" spans="1:41" ht="15" customHeight="1">
      <c r="A143" s="61" t="s">
        <v>61</v>
      </c>
      <c r="B143" s="83" t="s">
        <v>62</v>
      </c>
      <c r="C143" s="83"/>
      <c r="D143" s="83"/>
      <c r="E143" s="83"/>
      <c r="F143" s="83"/>
      <c r="G143" s="83"/>
      <c r="H143" s="6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</row>
    <row r="144" spans="1:41" ht="15" customHeight="1">
      <c r="A144" s="52" t="s">
        <v>211</v>
      </c>
      <c r="B144" s="62" t="s">
        <v>211</v>
      </c>
      <c r="C144" s="20" t="s">
        <v>212</v>
      </c>
      <c r="D144" s="62">
        <v>3</v>
      </c>
      <c r="E144" s="62">
        <v>0</v>
      </c>
      <c r="F144" s="62">
        <v>0</v>
      </c>
      <c r="G144" s="62">
        <f t="shared" ref="G144:G145" si="23">D144*3+E144*2+F144*1</f>
        <v>9</v>
      </c>
      <c r="H144" s="6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</row>
    <row r="145" spans="1:41" ht="15" customHeight="1">
      <c r="A145" s="20" t="s">
        <v>207</v>
      </c>
      <c r="B145" s="62" t="s">
        <v>207</v>
      </c>
      <c r="C145" s="20" t="s">
        <v>208</v>
      </c>
      <c r="D145" s="62">
        <v>3</v>
      </c>
      <c r="E145" s="62">
        <v>0</v>
      </c>
      <c r="F145" s="62">
        <v>0</v>
      </c>
      <c r="G145" s="62">
        <f t="shared" si="23"/>
        <v>9</v>
      </c>
      <c r="H145" s="66">
        <f>9+9+9+9+20</f>
        <v>56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</row>
    <row r="146" spans="1:41" ht="15" customHeight="1">
      <c r="A146" s="20" t="s">
        <v>209</v>
      </c>
      <c r="B146" s="62" t="s">
        <v>209</v>
      </c>
      <c r="C146" s="20" t="s">
        <v>210</v>
      </c>
      <c r="D146" s="62">
        <v>3</v>
      </c>
      <c r="E146" s="62">
        <v>0</v>
      </c>
      <c r="F146" s="62">
        <v>0</v>
      </c>
      <c r="G146" s="62">
        <f t="shared" ref="G146" si="24">D146*3+E146*2+F146*1</f>
        <v>9</v>
      </c>
      <c r="H146" s="6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</row>
    <row r="147" spans="1:41" ht="15" customHeight="1">
      <c r="A147" s="51" t="s">
        <v>198</v>
      </c>
      <c r="B147" s="60" t="s">
        <v>198</v>
      </c>
      <c r="C147" s="8" t="s">
        <v>201</v>
      </c>
      <c r="D147" s="60">
        <v>3</v>
      </c>
      <c r="E147" s="60">
        <v>0</v>
      </c>
      <c r="F147" s="60">
        <v>0</v>
      </c>
      <c r="G147" s="62">
        <v>9</v>
      </c>
      <c r="H147" s="6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</row>
    <row r="148" spans="1:41" ht="15" customHeight="1">
      <c r="A148" s="20" t="s">
        <v>173</v>
      </c>
      <c r="B148" s="62" t="s">
        <v>67</v>
      </c>
      <c r="C148" s="18" t="s">
        <v>266</v>
      </c>
      <c r="D148" s="62">
        <v>0</v>
      </c>
      <c r="E148" s="62">
        <v>0</v>
      </c>
      <c r="F148" s="62">
        <v>20</v>
      </c>
      <c r="G148" s="62">
        <v>20</v>
      </c>
      <c r="H148" s="6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</row>
    <row r="149" spans="1:41" ht="15" customHeight="1">
      <c r="A149" s="24"/>
      <c r="B149" s="28"/>
      <c r="C149" s="29" t="s">
        <v>162</v>
      </c>
      <c r="D149" s="27">
        <f>SUM(D144:D148)</f>
        <v>12</v>
      </c>
      <c r="E149" s="27">
        <f>SUM(E144:E148)</f>
        <v>0</v>
      </c>
      <c r="F149" s="27">
        <f>SUM(F144:F148)</f>
        <v>20</v>
      </c>
      <c r="G149" s="27">
        <f>SUM(G144:G148)</f>
        <v>56</v>
      </c>
      <c r="H149" s="6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</row>
    <row r="150" spans="1:41">
      <c r="A150" s="75" t="s">
        <v>202</v>
      </c>
      <c r="B150" s="76"/>
      <c r="C150" s="76"/>
      <c r="D150" s="76"/>
      <c r="E150" s="76"/>
      <c r="F150" s="76"/>
      <c r="G150" s="77"/>
      <c r="H150" s="6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</row>
    <row r="151" spans="1:41" ht="15" customHeight="1">
      <c r="A151" s="101" t="s">
        <v>131</v>
      </c>
      <c r="B151" s="101"/>
      <c r="C151" s="101"/>
      <c r="D151" s="101"/>
      <c r="E151" s="101"/>
      <c r="F151" s="101"/>
      <c r="G151" s="101"/>
      <c r="H151" s="6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</row>
    <row r="152" spans="1:41" ht="15" customHeight="1">
      <c r="A152" s="58" t="s">
        <v>36</v>
      </c>
      <c r="B152" s="58" t="s">
        <v>0</v>
      </c>
      <c r="C152" s="58" t="s">
        <v>1</v>
      </c>
      <c r="D152" s="100" t="s">
        <v>2</v>
      </c>
      <c r="E152" s="100"/>
      <c r="F152" s="100"/>
      <c r="G152" s="58" t="s">
        <v>3</v>
      </c>
      <c r="H152" s="6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</row>
    <row r="153" spans="1:41" ht="15" customHeight="1">
      <c r="A153" s="20" t="s">
        <v>170</v>
      </c>
      <c r="B153" s="28" t="s">
        <v>105</v>
      </c>
      <c r="C153" s="20" t="s">
        <v>254</v>
      </c>
      <c r="D153" s="28">
        <v>3</v>
      </c>
      <c r="E153" s="28">
        <v>0</v>
      </c>
      <c r="F153" s="28">
        <v>0</v>
      </c>
      <c r="G153" s="28">
        <f t="shared" ref="G153" si="25">D153*3+E153*2+F153*1</f>
        <v>9</v>
      </c>
      <c r="H153" s="6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</row>
    <row r="154" spans="1:41" ht="15" customHeight="1">
      <c r="A154" s="20" t="s">
        <v>171</v>
      </c>
      <c r="B154" s="28" t="s">
        <v>117</v>
      </c>
      <c r="C154" s="20" t="s">
        <v>121</v>
      </c>
      <c r="D154" s="28">
        <v>3</v>
      </c>
      <c r="E154" s="28">
        <v>0</v>
      </c>
      <c r="F154" s="28">
        <v>0</v>
      </c>
      <c r="G154" s="28">
        <f>D154*3+E154*2+F154*1</f>
        <v>9</v>
      </c>
      <c r="H154" s="6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</row>
    <row r="155" spans="1:41">
      <c r="A155" s="20" t="s">
        <v>172</v>
      </c>
      <c r="B155" s="28" t="s">
        <v>118</v>
      </c>
      <c r="C155" s="20" t="s">
        <v>122</v>
      </c>
      <c r="D155" s="28">
        <v>3</v>
      </c>
      <c r="E155" s="28">
        <v>0</v>
      </c>
      <c r="F155" s="28">
        <v>0</v>
      </c>
      <c r="G155" s="28">
        <f>D155*3+E155*2+F155*1</f>
        <v>9</v>
      </c>
    </row>
    <row r="156" spans="1:41">
      <c r="A156" s="78"/>
      <c r="B156" s="79"/>
      <c r="C156" s="79"/>
      <c r="D156" s="79"/>
      <c r="E156" s="79"/>
      <c r="F156" s="79"/>
      <c r="G156" s="80"/>
    </row>
    <row r="157" spans="1:41">
      <c r="A157" s="61" t="s">
        <v>61</v>
      </c>
      <c r="B157" s="83" t="s">
        <v>63</v>
      </c>
      <c r="C157" s="83"/>
      <c r="D157" s="83"/>
      <c r="E157" s="83"/>
      <c r="F157" s="83"/>
      <c r="G157" s="83"/>
    </row>
    <row r="158" spans="1:41">
      <c r="A158" s="20" t="s">
        <v>169</v>
      </c>
      <c r="B158" s="62" t="s">
        <v>68</v>
      </c>
      <c r="C158" s="18" t="s">
        <v>266</v>
      </c>
      <c r="D158" s="62">
        <v>0</v>
      </c>
      <c r="E158" s="62">
        <v>0</v>
      </c>
      <c r="F158" s="62">
        <v>50</v>
      </c>
      <c r="G158" s="62">
        <f>D158*3+E158*2+F158*1</f>
        <v>50</v>
      </c>
    </row>
    <row r="159" spans="1:41">
      <c r="A159" s="24"/>
      <c r="B159" s="28"/>
      <c r="C159" s="29" t="s">
        <v>162</v>
      </c>
      <c r="D159" s="27">
        <f>SUM(D158:D158)</f>
        <v>0</v>
      </c>
      <c r="E159" s="27">
        <f>SUM(E158)</f>
        <v>0</v>
      </c>
      <c r="F159" s="27">
        <f>SUM(F158:F158)</f>
        <v>50</v>
      </c>
      <c r="G159" s="27">
        <f>D159*3+E159*2+F159*1</f>
        <v>50</v>
      </c>
    </row>
    <row r="160" spans="1:41">
      <c r="A160" s="99" t="s">
        <v>22</v>
      </c>
      <c r="B160" s="99"/>
      <c r="C160" s="99"/>
      <c r="D160" s="99"/>
      <c r="E160" s="99"/>
      <c r="F160" s="99"/>
      <c r="G160" s="99"/>
    </row>
  </sheetData>
  <mergeCells count="80">
    <mergeCell ref="K10:L10"/>
    <mergeCell ref="K8:L8"/>
    <mergeCell ref="K9:L9"/>
    <mergeCell ref="A71:G71"/>
    <mergeCell ref="D34:F34"/>
    <mergeCell ref="D50:D51"/>
    <mergeCell ref="E50:E51"/>
    <mergeCell ref="F50:F51"/>
    <mergeCell ref="G50:G51"/>
    <mergeCell ref="B35:G35"/>
    <mergeCell ref="B44:G44"/>
    <mergeCell ref="B63:G63"/>
    <mergeCell ref="B54:G54"/>
    <mergeCell ref="D15:E15"/>
    <mergeCell ref="F18:G18"/>
    <mergeCell ref="A151:G151"/>
    <mergeCell ref="B72:G72"/>
    <mergeCell ref="B87:G87"/>
    <mergeCell ref="A80:G80"/>
    <mergeCell ref="B111:G111"/>
    <mergeCell ref="A81:G81"/>
    <mergeCell ref="D82:F82"/>
    <mergeCell ref="A101:G101"/>
    <mergeCell ref="D102:F102"/>
    <mergeCell ref="A119:G119"/>
    <mergeCell ref="A118:G118"/>
    <mergeCell ref="A106:G106"/>
    <mergeCell ref="A96:G96"/>
    <mergeCell ref="D97:F97"/>
    <mergeCell ref="A110:G110"/>
    <mergeCell ref="A100:G100"/>
    <mergeCell ref="A160:G160"/>
    <mergeCell ref="B143:G143"/>
    <mergeCell ref="B157:G157"/>
    <mergeCell ref="D120:F120"/>
    <mergeCell ref="B125:G125"/>
    <mergeCell ref="A133:G133"/>
    <mergeCell ref="A124:G124"/>
    <mergeCell ref="D134:F134"/>
    <mergeCell ref="D152:F152"/>
    <mergeCell ref="A150:G150"/>
    <mergeCell ref="A137:G137"/>
    <mergeCell ref="A142:G142"/>
    <mergeCell ref="A132:G132"/>
    <mergeCell ref="A156:G156"/>
    <mergeCell ref="A138:G138"/>
    <mergeCell ref="D139:F139"/>
    <mergeCell ref="A1:G1"/>
    <mergeCell ref="D4:E4"/>
    <mergeCell ref="D5:E5"/>
    <mergeCell ref="D6:E6"/>
    <mergeCell ref="D3:E3"/>
    <mergeCell ref="D7:E7"/>
    <mergeCell ref="F2:G2"/>
    <mergeCell ref="D2:E2"/>
    <mergeCell ref="A16:G16"/>
    <mergeCell ref="B107:G107"/>
    <mergeCell ref="A53:G53"/>
    <mergeCell ref="D8:E8"/>
    <mergeCell ref="D9:E9"/>
    <mergeCell ref="D10:E10"/>
    <mergeCell ref="D11:E11"/>
    <mergeCell ref="D12:E12"/>
    <mergeCell ref="A23:G23"/>
    <mergeCell ref="D13:E13"/>
    <mergeCell ref="D14:E14"/>
    <mergeCell ref="A17:G17"/>
    <mergeCell ref="D18:E18"/>
    <mergeCell ref="A95:G95"/>
    <mergeCell ref="A62:G62"/>
    <mergeCell ref="D59:D60"/>
    <mergeCell ref="E59:E60"/>
    <mergeCell ref="D24:F24"/>
    <mergeCell ref="B25:G25"/>
    <mergeCell ref="A32:G32"/>
    <mergeCell ref="A33:G33"/>
    <mergeCell ref="A86:G86"/>
    <mergeCell ref="F59:F60"/>
    <mergeCell ref="G59:G60"/>
    <mergeCell ref="A43:G43"/>
  </mergeCells>
  <pageMargins left="0.51" right="0.39960630000000003" top="0.49" bottom="0.65" header="0.23622047244094499" footer="0.41"/>
  <pageSetup paperSize="9" scale="89" orientation="portrait" r:id="rId1"/>
  <rowBreaks count="3" manualBreakCount="3">
    <brk id="16" max="6" man="1"/>
    <brk id="22" max="6" man="1"/>
    <brk id="80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MST Structure</vt:lpstr>
      <vt:lpstr>'MST Structure'!_GoBack</vt:lpstr>
      <vt:lpstr>'MST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2017-11-13T21:31:32Z</cp:lastPrinted>
  <dcterms:created xsi:type="dcterms:W3CDTF">2015-08-25T10:19:17Z</dcterms:created>
  <dcterms:modified xsi:type="dcterms:W3CDTF">2018-05-01T06:01:09Z</dcterms:modified>
</cp:coreProperties>
</file>